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<sst xmlns="http://schemas.openxmlformats.org/spreadsheetml/2006/main" count="34" uniqueCount="29">
  <si>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Nome: </t>
  </si>
  <si>
    <t>Local:</t>
  </si>
  <si>
    <t>Bairro:</t>
  </si>
  <si>
    <t>Município:</t>
  </si>
  <si>
    <t>ETAPA</t>
  </si>
  <si>
    <t>CRONOGRAMA FÍSICO-FINANCEIRO</t>
  </si>
  <si>
    <t>TOTAL</t>
  </si>
  <si>
    <t xml:space="preserve">Capivari de Baixo       </t>
  </si>
  <si>
    <t>30 dias</t>
  </si>
  <si>
    <t>60 dias</t>
  </si>
  <si>
    <t>%</t>
  </si>
  <si>
    <t>REVESTIMENTOS</t>
  </si>
  <si>
    <t>90 dias</t>
  </si>
  <si>
    <t>PAVIMENTAÇÃO</t>
  </si>
  <si>
    <t>EQUIPAMENTOS HIDRO SANITÁRIOS</t>
  </si>
  <si>
    <t>Centro</t>
  </si>
  <si>
    <t>PAREDES, PAINÉIS E ESQUADRIAS</t>
  </si>
  <si>
    <t>INSTALAÇÕES ELÉTRICAS</t>
  </si>
  <si>
    <t>MURO</t>
  </si>
  <si>
    <t>120 dias</t>
  </si>
  <si>
    <t>REFORMA CEI MARIA MENDONÇA TONON</t>
  </si>
  <si>
    <t>Rua Carlos Chagas</t>
  </si>
  <si>
    <t>SERVIÇOS PRELIMINARES</t>
  </si>
  <si>
    <t>INFRA/SUPRA ESTRUTURA</t>
  </si>
  <si>
    <t>VIDRO</t>
  </si>
  <si>
    <t>COBERTURA E PROTEÇOES</t>
  </si>
  <si>
    <t>INSTALAÇÕES HIDROSANITÁRIAS</t>
  </si>
  <si>
    <t>PINTURA</t>
  </si>
  <si>
    <t>COMPLEMEMNTAÇÃO DA OBRA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</si>
</sst>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R$ &quot;* #,##0.0_);_(&quot;R$ &quot;* \(#,##0.0\);_(&quot;R$ &quot;* &quot;-&quot;??_);_(@_)"/>
    <numFmt numFmtId="174" formatCode="_(&quot;R$ &quot;* #,##0.000_);_(&quot;R$ &quot;* \(#,##0.000\);_(&quot;R$ &quot;* &quot;-&quot;??_);_(@_)"/>
    <numFmt numFmtId="175" formatCode="_(&quot;R$ &quot;* #,##0.000_);_(&quot;R$ &quot;* \(#,##0.000\);_(&quot;R$ &quot;* &quot;-&quot;???_);_(@_)"/>
    <numFmt numFmtId="176" formatCode="_(&quot;R$ &quot;* #,##0.0000_);_(&quot;R$ &quot;* \(#,##0.0000\);_(&quot;R$ &quot;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0" fontId="6" fillId="0" borderId="14" xfId="47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0" fontId="6" fillId="0" borderId="10" xfId="47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10" fontId="6" fillId="0" borderId="12" xfId="47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0" fontId="6" fillId="0" borderId="18" xfId="47" applyNumberFormat="1" applyFont="1" applyBorder="1" applyAlignment="1">
      <alignment horizontal="right" vertical="center" wrapText="1"/>
    </xf>
    <xf numFmtId="170" fontId="6" fillId="0" borderId="14" xfId="47" applyNumberFormat="1" applyFont="1" applyBorder="1" applyAlignment="1">
      <alignment horizontal="right" vertical="center" wrapText="1"/>
    </xf>
    <xf numFmtId="170" fontId="6" fillId="0" borderId="10" xfId="47" applyNumberFormat="1" applyFont="1" applyBorder="1" applyAlignment="1">
      <alignment horizontal="right" vertical="center" wrapText="1"/>
    </xf>
    <xf numFmtId="171" fontId="6" fillId="0" borderId="0" xfId="53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171" fontId="6" fillId="0" borderId="14" xfId="53" applyFont="1" applyBorder="1" applyAlignment="1">
      <alignment horizontal="right" vertical="center" wrapText="1"/>
    </xf>
    <xf numFmtId="170" fontId="6" fillId="0" borderId="19" xfId="47" applyNumberFormat="1" applyFont="1" applyBorder="1" applyAlignment="1">
      <alignment horizontal="right" vertical="center" wrapText="1"/>
    </xf>
    <xf numFmtId="170" fontId="6" fillId="0" borderId="20" xfId="47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6" fillId="0" borderId="0" xfId="47" applyNumberFormat="1" applyFont="1" applyBorder="1" applyAlignment="1">
      <alignment horizontal="right" vertical="center" wrapText="1"/>
    </xf>
    <xf numFmtId="170" fontId="8" fillId="0" borderId="18" xfId="0" applyNumberFormat="1" applyFont="1" applyBorder="1" applyAlignment="1">
      <alignment horizontal="left" vertical="center" wrapText="1" indent="1"/>
    </xf>
    <xf numFmtId="171" fontId="6" fillId="0" borderId="10" xfId="53" applyFont="1" applyBorder="1" applyAlignment="1">
      <alignment vertical="center"/>
    </xf>
    <xf numFmtId="10" fontId="8" fillId="0" borderId="31" xfId="47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0" fontId="6" fillId="0" borderId="19" xfId="47" applyNumberFormat="1" applyFont="1" applyBorder="1" applyAlignment="1">
      <alignment horizontal="right" vertical="center" wrapText="1"/>
    </xf>
    <xf numFmtId="10" fontId="6" fillId="0" borderId="35" xfId="47" applyNumberFormat="1" applyFont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28575</xdr:rowOff>
    </xdr:from>
    <xdr:to>
      <xdr:col>1</xdr:col>
      <xdr:colOff>714375</xdr:colOff>
      <xdr:row>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858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95250</xdr:rowOff>
    </xdr:from>
    <xdr:to>
      <xdr:col>1</xdr:col>
      <xdr:colOff>0</xdr:colOff>
      <xdr:row>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524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7"/>
  <sheetViews>
    <sheetView tabSelected="1" zoomScalePageLayoutView="0" workbookViewId="0" topLeftCell="A10">
      <selection activeCell="D19" sqref="D19"/>
    </sheetView>
  </sheetViews>
  <sheetFormatPr defaultColWidth="9.140625" defaultRowHeight="12.75"/>
  <cols>
    <col min="1" max="1" width="6.421875" style="0" customWidth="1"/>
    <col min="2" max="2" width="29.28125" style="0" customWidth="1"/>
    <col min="3" max="3" width="13.421875" style="0" customWidth="1"/>
    <col min="4" max="4" width="6.00390625" style="0" customWidth="1"/>
    <col min="5" max="5" width="13.28125" style="0" customWidth="1"/>
    <col min="6" max="6" width="7.421875" style="0" customWidth="1"/>
    <col min="7" max="7" width="15.00390625" style="0" customWidth="1"/>
    <col min="8" max="8" width="6.57421875" style="0" customWidth="1"/>
    <col min="9" max="9" width="14.00390625" style="0" customWidth="1"/>
    <col min="10" max="10" width="6.00390625" style="0" customWidth="1"/>
    <col min="11" max="11" width="14.7109375" style="0" customWidth="1"/>
    <col min="12" max="12" width="7.28125" style="0" customWidth="1"/>
    <col min="13" max="13" width="17.00390625" style="0" customWidth="1"/>
  </cols>
  <sheetData>
    <row r="4" ht="13.5" thickBot="1"/>
    <row r="5" spans="1:13" ht="15.75">
      <c r="A5" s="26"/>
      <c r="B5" s="47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17"/>
      <c r="M5" s="1"/>
    </row>
    <row r="6" spans="1:13" ht="12.75">
      <c r="A6" s="27"/>
      <c r="B6" s="32" t="s">
        <v>0</v>
      </c>
      <c r="C6" s="49" t="s">
        <v>20</v>
      </c>
      <c r="D6" s="49"/>
      <c r="E6" s="49"/>
      <c r="F6" s="49"/>
      <c r="G6" s="49"/>
      <c r="H6" s="49"/>
      <c r="I6" s="49"/>
      <c r="J6" s="49"/>
      <c r="K6" s="49"/>
      <c r="L6" s="22"/>
      <c r="M6" s="1"/>
    </row>
    <row r="7" spans="1:13" ht="12.75" customHeight="1">
      <c r="A7" s="27"/>
      <c r="B7" s="32" t="s">
        <v>1</v>
      </c>
      <c r="C7" s="42" t="s">
        <v>21</v>
      </c>
      <c r="D7" s="42"/>
      <c r="E7" s="42"/>
      <c r="F7" s="42"/>
      <c r="G7" s="42"/>
      <c r="H7" s="42"/>
      <c r="I7" s="42"/>
      <c r="J7" s="42"/>
      <c r="K7" s="42"/>
      <c r="L7" s="12"/>
      <c r="M7" s="1"/>
    </row>
    <row r="8" spans="1:13" ht="12.75">
      <c r="A8" s="27"/>
      <c r="B8" s="32" t="s">
        <v>2</v>
      </c>
      <c r="C8" s="42" t="s">
        <v>15</v>
      </c>
      <c r="D8" s="42"/>
      <c r="E8" s="42"/>
      <c r="F8" s="42"/>
      <c r="G8" s="42"/>
      <c r="H8" s="42"/>
      <c r="I8" s="42"/>
      <c r="J8" s="42"/>
      <c r="K8" s="42"/>
      <c r="L8" s="12"/>
      <c r="M8" s="1"/>
    </row>
    <row r="9" spans="1:13" ht="12.75">
      <c r="A9" s="27"/>
      <c r="B9" s="33" t="s">
        <v>3</v>
      </c>
      <c r="C9" s="42" t="s">
        <v>7</v>
      </c>
      <c r="D9" s="42"/>
      <c r="E9" s="42"/>
      <c r="F9" s="42"/>
      <c r="G9" s="42"/>
      <c r="H9" s="42"/>
      <c r="I9" s="42"/>
      <c r="J9" s="42"/>
      <c r="K9" s="42"/>
      <c r="L9" s="12"/>
      <c r="M9" s="1"/>
    </row>
    <row r="10" spans="1:13" ht="12.75">
      <c r="A10" s="27"/>
      <c r="B10" s="45" t="s">
        <v>4</v>
      </c>
      <c r="C10" s="43"/>
      <c r="D10" s="44"/>
      <c r="E10" s="44"/>
      <c r="F10" s="44"/>
      <c r="G10" s="44"/>
      <c r="H10" s="44"/>
      <c r="I10" s="44"/>
      <c r="J10" s="44"/>
      <c r="K10" s="44"/>
      <c r="L10" s="13"/>
      <c r="M10" s="1"/>
    </row>
    <row r="11" spans="1:13" ht="12.75">
      <c r="A11" s="28"/>
      <c r="B11" s="46"/>
      <c r="C11" s="8" t="s">
        <v>8</v>
      </c>
      <c r="D11" s="8" t="s">
        <v>10</v>
      </c>
      <c r="E11" s="3" t="s">
        <v>9</v>
      </c>
      <c r="F11" s="10" t="s">
        <v>10</v>
      </c>
      <c r="G11" s="10" t="s">
        <v>12</v>
      </c>
      <c r="H11" s="10" t="s">
        <v>10</v>
      </c>
      <c r="I11" s="10" t="s">
        <v>19</v>
      </c>
      <c r="J11" s="10" t="s">
        <v>10</v>
      </c>
      <c r="K11" s="15" t="s">
        <v>6</v>
      </c>
      <c r="L11" s="9" t="s">
        <v>10</v>
      </c>
      <c r="M11" s="4"/>
    </row>
    <row r="12" spans="1:13" ht="22.5" customHeight="1">
      <c r="A12" s="29">
        <v>1</v>
      </c>
      <c r="B12" s="34" t="s">
        <v>22</v>
      </c>
      <c r="C12" s="20">
        <v>29817.04</v>
      </c>
      <c r="D12" s="14">
        <f>(C12/K25)</f>
        <v>0.0934247512060572</v>
      </c>
      <c r="E12" s="20"/>
      <c r="F12" s="14"/>
      <c r="G12" s="19"/>
      <c r="H12" s="14"/>
      <c r="I12" s="19"/>
      <c r="J12" s="14"/>
      <c r="K12" s="11">
        <f>SUM(C12+E12+I12+G12)</f>
        <v>29817.04</v>
      </c>
      <c r="L12" s="16">
        <f aca="true" t="shared" si="0" ref="L12:L23">SUM(D12+F12+H12)</f>
        <v>0.0934247512060572</v>
      </c>
      <c r="M12" s="1"/>
    </row>
    <row r="13" spans="1:13" ht="20.25" customHeight="1">
      <c r="A13" s="29">
        <v>2</v>
      </c>
      <c r="B13" s="34" t="s">
        <v>23</v>
      </c>
      <c r="C13" s="20">
        <v>1640.59</v>
      </c>
      <c r="D13" s="14">
        <f>(C13/K25)</f>
        <v>0.005140406713112548</v>
      </c>
      <c r="E13" s="20"/>
      <c r="F13" s="14"/>
      <c r="G13" s="38"/>
      <c r="H13" s="14"/>
      <c r="I13" s="38"/>
      <c r="J13" s="14"/>
      <c r="K13" s="11">
        <f aca="true" t="shared" si="1" ref="K13:K24">SUM(C13+E13+I13+G13)</f>
        <v>1640.59</v>
      </c>
      <c r="L13" s="16">
        <f t="shared" si="0"/>
        <v>0.005140406713112548</v>
      </c>
      <c r="M13" s="1"/>
    </row>
    <row r="14" spans="1:13" ht="24" customHeight="1">
      <c r="A14" s="29">
        <v>3</v>
      </c>
      <c r="B14" s="35" t="s">
        <v>16</v>
      </c>
      <c r="C14" s="20">
        <v>1683</v>
      </c>
      <c r="D14" s="14">
        <f>(C14/K25)</f>
        <v>0.005273288571896951</v>
      </c>
      <c r="E14" s="20"/>
      <c r="F14" s="14"/>
      <c r="G14" s="40">
        <f>8499.21+4189.64</f>
        <v>12688.849999999999</v>
      </c>
      <c r="H14" s="14">
        <f>(G14/K25)</f>
        <v>0.03975755656299146</v>
      </c>
      <c r="I14" s="40">
        <v>2588.76</v>
      </c>
      <c r="J14" s="14">
        <f>(I14/K25)</f>
        <v>0.008111276603317856</v>
      </c>
      <c r="K14" s="11">
        <f t="shared" si="1"/>
        <v>16960.61</v>
      </c>
      <c r="L14" s="16">
        <f t="shared" si="0"/>
        <v>0.045030845134888406</v>
      </c>
      <c r="M14" s="1"/>
    </row>
    <row r="15" spans="1:13" ht="22.5" customHeight="1">
      <c r="A15" s="29">
        <v>4</v>
      </c>
      <c r="B15" s="35" t="s">
        <v>11</v>
      </c>
      <c r="C15" s="20">
        <v>18101.61</v>
      </c>
      <c r="D15" s="14">
        <f>(C15/K25)</f>
        <v>0.05671717952818513</v>
      </c>
      <c r="E15" s="20">
        <v>14931.98</v>
      </c>
      <c r="F15" s="14">
        <f>(E15/K25)</f>
        <v>0.046785882049788376</v>
      </c>
      <c r="G15" s="19"/>
      <c r="H15" s="14"/>
      <c r="I15" s="19"/>
      <c r="J15" s="14"/>
      <c r="K15" s="11">
        <f t="shared" si="1"/>
        <v>33033.59</v>
      </c>
      <c r="L15" s="16">
        <f t="shared" si="0"/>
        <v>0.10350306157797351</v>
      </c>
      <c r="M15" s="1"/>
    </row>
    <row r="16" spans="1:13" ht="19.5" customHeight="1">
      <c r="A16" s="29">
        <v>5</v>
      </c>
      <c r="B16" s="35" t="s">
        <v>13</v>
      </c>
      <c r="C16" s="20"/>
      <c r="D16" s="14"/>
      <c r="E16" s="20">
        <v>7109.86</v>
      </c>
      <c r="F16" s="14">
        <f>(E16/K25)</f>
        <v>0.02227709060355749</v>
      </c>
      <c r="G16" s="19">
        <v>25600.67</v>
      </c>
      <c r="H16" s="14">
        <f>(G16/K25)</f>
        <v>0.08021373769691331</v>
      </c>
      <c r="I16" s="19"/>
      <c r="J16" s="14"/>
      <c r="K16" s="11">
        <f>SUM(C16+E16+I16+G16)+0.01</f>
        <v>32710.539999999997</v>
      </c>
      <c r="L16" s="16">
        <f t="shared" si="0"/>
        <v>0.10249082830047081</v>
      </c>
      <c r="M16" s="1"/>
    </row>
    <row r="17" spans="1:13" ht="20.25" customHeight="1">
      <c r="A17" s="29">
        <v>6</v>
      </c>
      <c r="B17" s="35" t="s">
        <v>24</v>
      </c>
      <c r="C17" s="20"/>
      <c r="D17" s="14"/>
      <c r="E17" s="20"/>
      <c r="F17" s="14"/>
      <c r="G17" s="23"/>
      <c r="H17" s="14"/>
      <c r="I17" s="23">
        <v>1404.31</v>
      </c>
      <c r="J17" s="14">
        <f>(I17/K25)</f>
        <v>0.00440007835674427</v>
      </c>
      <c r="K17" s="11">
        <f t="shared" si="1"/>
        <v>1404.31</v>
      </c>
      <c r="L17" s="16">
        <f t="shared" si="0"/>
        <v>0</v>
      </c>
      <c r="M17" s="1"/>
    </row>
    <row r="18" spans="1:13" ht="19.5" customHeight="1">
      <c r="A18" s="29">
        <v>7</v>
      </c>
      <c r="B18" s="34" t="s">
        <v>25</v>
      </c>
      <c r="C18" s="20">
        <v>15000</v>
      </c>
      <c r="D18" s="14">
        <f>(C18/K25)</f>
        <v>0.04699900687965197</v>
      </c>
      <c r="E18" s="20">
        <v>37529.77</v>
      </c>
      <c r="F18" s="14">
        <f>(E18/K25)</f>
        <v>0.1175907945614504</v>
      </c>
      <c r="G18" s="19">
        <v>4709.94</v>
      </c>
      <c r="H18" s="14">
        <f>(G18/K25)</f>
        <v>0.0147575001641832</v>
      </c>
      <c r="I18" s="19">
        <v>6057.9</v>
      </c>
      <c r="J18" s="14">
        <f>(I18/K25)</f>
        <v>0.018981018918416245</v>
      </c>
      <c r="K18" s="11">
        <f t="shared" si="1"/>
        <v>63297.61</v>
      </c>
      <c r="L18" s="16">
        <f t="shared" si="0"/>
        <v>0.17934730160528556</v>
      </c>
      <c r="M18" s="1"/>
    </row>
    <row r="19" spans="1:13" ht="19.5" customHeight="1">
      <c r="A19" s="29">
        <v>8</v>
      </c>
      <c r="B19" s="34" t="s">
        <v>14</v>
      </c>
      <c r="C19" s="20"/>
      <c r="D19" s="14"/>
      <c r="E19" s="20"/>
      <c r="F19" s="14"/>
      <c r="G19" s="19"/>
      <c r="H19" s="14"/>
      <c r="I19" s="19">
        <v>11582.1</v>
      </c>
      <c r="J19" s="14">
        <f>(I19/K25)</f>
        <v>0.03628981317205447</v>
      </c>
      <c r="K19" s="11">
        <f t="shared" si="1"/>
        <v>11582.1</v>
      </c>
      <c r="L19" s="16">
        <f t="shared" si="0"/>
        <v>0</v>
      </c>
      <c r="M19" s="5"/>
    </row>
    <row r="20" spans="1:13" ht="19.5" customHeight="1">
      <c r="A20" s="29">
        <v>9</v>
      </c>
      <c r="B20" s="34" t="s">
        <v>26</v>
      </c>
      <c r="C20" s="20"/>
      <c r="D20" s="14"/>
      <c r="E20" s="20">
        <v>7314.07</v>
      </c>
      <c r="F20" s="14">
        <f>(E20/K25)</f>
        <v>0.02291693508321707</v>
      </c>
      <c r="G20" s="20"/>
      <c r="H20" s="14"/>
      <c r="I20" s="20"/>
      <c r="J20" s="14"/>
      <c r="K20" s="11">
        <f t="shared" si="1"/>
        <v>7314.07</v>
      </c>
      <c r="L20" s="16">
        <f t="shared" si="0"/>
        <v>0.02291693508321707</v>
      </c>
      <c r="M20" s="5"/>
    </row>
    <row r="21" spans="1:13" ht="19.5" customHeight="1">
      <c r="A21" s="29">
        <v>10</v>
      </c>
      <c r="B21" s="34" t="s">
        <v>17</v>
      </c>
      <c r="C21" s="20"/>
      <c r="D21" s="14"/>
      <c r="E21" s="21"/>
      <c r="F21" s="14"/>
      <c r="G21" s="38"/>
      <c r="H21" s="14"/>
      <c r="I21" s="21">
        <v>25457.63</v>
      </c>
      <c r="J21" s="14">
        <f>(I21/K25)</f>
        <v>0.07976555516730896</v>
      </c>
      <c r="K21" s="11">
        <f t="shared" si="1"/>
        <v>25457.63</v>
      </c>
      <c r="L21" s="16">
        <f t="shared" si="0"/>
        <v>0</v>
      </c>
      <c r="M21" s="5"/>
    </row>
    <row r="22" spans="1:13" ht="25.5" customHeight="1">
      <c r="A22" s="29">
        <v>11</v>
      </c>
      <c r="B22" s="34" t="s">
        <v>18</v>
      </c>
      <c r="C22" s="20"/>
      <c r="D22" s="14"/>
      <c r="E22" s="20">
        <v>15000</v>
      </c>
      <c r="F22" s="14">
        <f>(E22/K25)</f>
        <v>0.04699900687965197</v>
      </c>
      <c r="G22" s="19">
        <v>26591.08</v>
      </c>
      <c r="H22" s="14">
        <f>(G22/K25)</f>
        <v>0.08331695679049174</v>
      </c>
      <c r="I22" s="19">
        <f>2723.21+1785.82+1080.96</f>
        <v>5589.99</v>
      </c>
      <c r="J22" s="14">
        <f>(I22/K21)</f>
        <v>0.21958014159212777</v>
      </c>
      <c r="K22" s="11">
        <f t="shared" si="1"/>
        <v>47181.07</v>
      </c>
      <c r="L22" s="16">
        <f t="shared" si="0"/>
        <v>0.1303159636701437</v>
      </c>
      <c r="M22" s="5"/>
    </row>
    <row r="23" spans="1:13" ht="19.5" customHeight="1">
      <c r="A23" s="30">
        <v>12</v>
      </c>
      <c r="B23" s="36" t="s">
        <v>27</v>
      </c>
      <c r="C23" s="24"/>
      <c r="D23" s="14"/>
      <c r="E23" s="24"/>
      <c r="F23" s="14"/>
      <c r="G23" s="25">
        <f>3830.36+6574.96</f>
        <v>10405.32</v>
      </c>
      <c r="H23" s="14">
        <f>(G23/K25)</f>
        <v>0.03260264708433202</v>
      </c>
      <c r="I23" s="25">
        <v>29117.67</v>
      </c>
      <c r="J23" s="14">
        <f>(I23/K25)</f>
        <v>0.09123343817662904</v>
      </c>
      <c r="K23" s="11">
        <f t="shared" si="1"/>
        <v>39522.99</v>
      </c>
      <c r="L23" s="16">
        <f t="shared" si="0"/>
        <v>0.03260264708433202</v>
      </c>
      <c r="M23" s="5"/>
    </row>
    <row r="24" spans="1:13" ht="19.5" customHeight="1">
      <c r="A24" s="30">
        <v>13</v>
      </c>
      <c r="B24" s="36" t="s">
        <v>28</v>
      </c>
      <c r="C24" s="24"/>
      <c r="D24" s="50"/>
      <c r="E24" s="24"/>
      <c r="F24" s="50"/>
      <c r="G24" s="25">
        <v>4106.35</v>
      </c>
      <c r="H24" s="14">
        <f>(G24/K25)</f>
        <v>0.012866291460017259</v>
      </c>
      <c r="I24" s="25">
        <v>5127.19</v>
      </c>
      <c r="J24" s="14">
        <f>(I24/K25)</f>
        <v>0.016064855872218852</v>
      </c>
      <c r="K24" s="11">
        <f t="shared" si="1"/>
        <v>9233.54</v>
      </c>
      <c r="L24" s="51"/>
      <c r="M24" s="5"/>
    </row>
    <row r="25" spans="1:13" ht="26.25" customHeight="1" thickBot="1">
      <c r="A25" s="31"/>
      <c r="B25" s="37" t="s">
        <v>6</v>
      </c>
      <c r="C25" s="39">
        <f>SUM(C12:C24)</f>
        <v>66242.24</v>
      </c>
      <c r="D25" s="18">
        <f>(C25/K25)</f>
        <v>0.20755463289890383</v>
      </c>
      <c r="E25" s="39">
        <f>SUM(E12:E24)</f>
        <v>81885.68</v>
      </c>
      <c r="F25" s="18">
        <f>(E25/K25)</f>
        <v>0.2565697091776653</v>
      </c>
      <c r="G25" s="39">
        <f>SUM(G12:G24)</f>
        <v>84102.21000000002</v>
      </c>
      <c r="H25" s="18">
        <f>(G25/K25)</f>
        <v>0.26351468975892905</v>
      </c>
      <c r="I25" s="39">
        <f>SUM(I12:I24)</f>
        <v>86925.54999999999</v>
      </c>
      <c r="J25" s="18">
        <f>(I25/K25)</f>
        <v>0.27236096816450206</v>
      </c>
      <c r="K25" s="39">
        <f>SUM(K12:K24)-0.01</f>
        <v>319155.67999999993</v>
      </c>
      <c r="L25" s="41">
        <f>SUM(D25+F25+J25+H25)</f>
        <v>1.0000000000000002</v>
      </c>
      <c r="M25" s="7"/>
    </row>
    <row r="26" spans="1:13" ht="12.75">
      <c r="A26" s="5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5"/>
    </row>
    <row r="27" spans="1:13" ht="12.75">
      <c r="A27" s="5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  <c r="M27" s="5"/>
    </row>
  </sheetData>
  <sheetProtection/>
  <mergeCells count="7">
    <mergeCell ref="C9:K9"/>
    <mergeCell ref="C10:K10"/>
    <mergeCell ref="B10:B11"/>
    <mergeCell ref="B5:K5"/>
    <mergeCell ref="C6:K6"/>
    <mergeCell ref="C7:K7"/>
    <mergeCell ref="C8:K8"/>
  </mergeCells>
  <printOptions/>
  <pageMargins left="0.45" right="0.41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marilenei</cp:lastModifiedBy>
  <cp:lastPrinted>2016-08-02T12:59:52Z</cp:lastPrinted>
  <dcterms:created xsi:type="dcterms:W3CDTF">2006-10-30T14:17:38Z</dcterms:created>
  <dcterms:modified xsi:type="dcterms:W3CDTF">2016-08-02T13:12:50Z</dcterms:modified>
  <cp:category/>
  <cp:version/>
  <cp:contentType/>
  <cp:contentStatus/>
</cp:coreProperties>
</file>