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Reforma  (3)" sheetId="1" r:id="rId1"/>
  </sheets>
  <definedNames>
    <definedName name="_xlnm.Print_Titles" localSheetId="0">'Reforma  (3)'!$1:$5</definedName>
  </definedNames>
  <calcPr fullCalcOnLoad="1"/>
</workbook>
</file>

<file path=xl/sharedStrings.xml><?xml version="1.0" encoding="utf-8"?>
<sst xmlns="http://schemas.openxmlformats.org/spreadsheetml/2006/main" count="260" uniqueCount="207">
  <si>
    <t>ORÇAMENTO ANALÍTICO</t>
  </si>
  <si>
    <t>DESCRIÇÃO:</t>
  </si>
  <si>
    <t>Local:</t>
  </si>
  <si>
    <t>Município:</t>
  </si>
  <si>
    <t>CAPIVARI DE BAIXO</t>
  </si>
  <si>
    <t>Item</t>
  </si>
  <si>
    <t>Especificação</t>
  </si>
  <si>
    <t>Quant.</t>
  </si>
  <si>
    <t>Un</t>
  </si>
  <si>
    <t>Unitário
Material</t>
  </si>
  <si>
    <t>Unitário Mão de Obra</t>
  </si>
  <si>
    <t>Total-Material</t>
  </si>
  <si>
    <t>Total Mão
de Obra</t>
  </si>
  <si>
    <t>Total     R$</t>
  </si>
  <si>
    <t>SERVIÇOS PRELIMINARES</t>
  </si>
  <si>
    <t>1.1</t>
  </si>
  <si>
    <t>1.2</t>
  </si>
  <si>
    <t xml:space="preserve">Abrigo provisório de pinus </t>
  </si>
  <si>
    <t>1.5</t>
  </si>
  <si>
    <t>4.1</t>
  </si>
  <si>
    <t>5.1</t>
  </si>
  <si>
    <t>m</t>
  </si>
  <si>
    <t xml:space="preserve">Cumieira p/ telha romana </t>
  </si>
  <si>
    <t>8.1</t>
  </si>
  <si>
    <t>POSTO DE SAÚDE VILA FLOR</t>
  </si>
  <si>
    <t>TOTAL</t>
  </si>
  <si>
    <t>Capivari de Baixo - SC</t>
  </si>
  <si>
    <t>m²</t>
  </si>
  <si>
    <t>m³</t>
  </si>
  <si>
    <t>1.6</t>
  </si>
  <si>
    <t>1.7</t>
  </si>
  <si>
    <t>Placa da obra pintada e fixada em estrutura madeira</t>
  </si>
  <si>
    <t>Calhas para beiral alumínio</t>
  </si>
  <si>
    <t>Condutores de aluminio p/beiral</t>
  </si>
  <si>
    <t>Carga manual e transporte entulho /caminhão</t>
  </si>
  <si>
    <t>COBERTURA</t>
  </si>
  <si>
    <t>Área Total</t>
  </si>
  <si>
    <t>1.10</t>
  </si>
  <si>
    <t>4.2</t>
  </si>
  <si>
    <t>Edificação</t>
  </si>
  <si>
    <t>un</t>
  </si>
  <si>
    <t>VIDRO</t>
  </si>
  <si>
    <t>EQUIPAMENTOS HIDRO-SANITÁRIOS</t>
  </si>
  <si>
    <t>PINTURA</t>
  </si>
  <si>
    <t xml:space="preserve">Limpeza de alvenaria para pintura </t>
  </si>
  <si>
    <t xml:space="preserve">Selador Acrilico </t>
  </si>
  <si>
    <t>Pintura Acrílica 2demãos</t>
  </si>
  <si>
    <t>Pintura Esm.Sint. S/ madeira F+ 2 demão</t>
  </si>
  <si>
    <t>ESQUADRIAS</t>
  </si>
  <si>
    <t>Porta em madeira chapeada angelin c/ forra, vistas e ferragens</t>
  </si>
  <si>
    <t>PAVIMENTAÇÃO</t>
  </si>
  <si>
    <t>Soleira granito 15cm</t>
  </si>
  <si>
    <t>Piso cerâmico PEI 4 Anti derrap. c/ arg. Colante</t>
  </si>
  <si>
    <t>Rodapé cerâmico 7cm c/ arg. Colante</t>
  </si>
  <si>
    <t>REVESTIMENTOS</t>
  </si>
  <si>
    <t>Chapisco para reboco</t>
  </si>
  <si>
    <t>Massa única 15mm arg. Regular ca-ar 1:5+20%ci</t>
  </si>
  <si>
    <t xml:space="preserve">m </t>
  </si>
  <si>
    <t>Revestimento ceramico 10x10</t>
  </si>
  <si>
    <t>11.1</t>
  </si>
  <si>
    <t>11.2</t>
  </si>
  <si>
    <t>Retirada de portas, janelas e caixilhos</t>
  </si>
  <si>
    <t>Calcadas concreto desempenado 6cm(13,5Mpa)</t>
  </si>
  <si>
    <t>Retirada estrutura de madeira s/ reaproveitamentro</t>
  </si>
  <si>
    <t>1.9</t>
  </si>
  <si>
    <t>7.1</t>
  </si>
  <si>
    <t>8.2</t>
  </si>
  <si>
    <t>8.3</t>
  </si>
  <si>
    <t>8.4</t>
  </si>
  <si>
    <t>Referencial de preços DEINFRA Agosto/2011</t>
  </si>
  <si>
    <t>Testeira de madeira beiral 17cm</t>
  </si>
  <si>
    <t>Reservatório fibra vidro 500l</t>
  </si>
  <si>
    <t>1.8</t>
  </si>
  <si>
    <t>Cod.</t>
  </si>
  <si>
    <t>Forro madeira tratada (beirado)</t>
  </si>
  <si>
    <t>COMPLEMENTAÇÃO DA OBRA</t>
  </si>
  <si>
    <t>Limpeza da obra</t>
  </si>
  <si>
    <t>Demolição de reboco</t>
  </si>
  <si>
    <t>Caixa baixa 2x4" PVC retangular</t>
  </si>
  <si>
    <t>INSTALAÇÕES ELETRICAS</t>
  </si>
  <si>
    <t>Acessórios p/ eletrodutos</t>
  </si>
  <si>
    <t>Saboneteira para sabao liquido</t>
  </si>
  <si>
    <t>Porta toalha de papel - metalico</t>
  </si>
  <si>
    <t>Caixa de passagem 4x4" quadrada</t>
  </si>
  <si>
    <t>Caixa passagem 30x30x40cm, concreto c/ tampa</t>
  </si>
  <si>
    <t>Cabos e fios</t>
  </si>
  <si>
    <t>Fio isolado 2.5 mm²</t>
  </si>
  <si>
    <t>Fio isolado 6 mm²</t>
  </si>
  <si>
    <t>Dispositivo elétrico embutido</t>
  </si>
  <si>
    <t>Interruptor de embutir simples</t>
  </si>
  <si>
    <t>Interruptor de embutir 2 seções</t>
  </si>
  <si>
    <t>Tomada 2 polos+terra, 15A 125/250 V</t>
  </si>
  <si>
    <t>Dispositivo de proteção</t>
  </si>
  <si>
    <t>Disjuntor monopolar DQ 10A</t>
  </si>
  <si>
    <t>Disjuntor monopolar DQ 15A</t>
  </si>
  <si>
    <t>Disjuntor monopolar DQ 20A</t>
  </si>
  <si>
    <t>Eletrodutos</t>
  </si>
  <si>
    <t>Eletroduto tipo mangueira corrugada 3/4"</t>
  </si>
  <si>
    <t>Eletroduto tipo Kanaflex subterraneo corrugado 1.1/2"</t>
  </si>
  <si>
    <t>Iluminação e acessórios</t>
  </si>
  <si>
    <t>Luminaria completa de embutir p/ lampada 11Watts</t>
  </si>
  <si>
    <t>Luminaria fluorescente 2x40W 220V completa</t>
  </si>
  <si>
    <t>Extintor incendio PQS 4kg</t>
  </si>
  <si>
    <t>Forro pvc com estrutura</t>
  </si>
  <si>
    <t>Chuveiro tipo ducha</t>
  </si>
  <si>
    <t>Cobertura com telha ondulada aço zincado 0,5mm</t>
  </si>
  <si>
    <t>6.1</t>
  </si>
  <si>
    <t>Reforma  CEI Beltides Silva Xavier</t>
  </si>
  <si>
    <t>Rua Antônio Manoel Vieira</t>
  </si>
  <si>
    <t>Retirada de rodapé</t>
  </si>
  <si>
    <t>Demolição de calçada/contrapiso</t>
  </si>
  <si>
    <t>Grampeamento de trincas em paredes</t>
  </si>
  <si>
    <t>Contrapiso e=8cm</t>
  </si>
  <si>
    <t xml:space="preserve">Estrutura de madeira tratada vão medio 8m telha cer. </t>
  </si>
  <si>
    <t>Recolocação forro pvc com estrutura(reaproveitamento)</t>
  </si>
  <si>
    <t>MURO</t>
  </si>
  <si>
    <t>Painel tubo galvanizado 1.1/4"  tela otis #2x2 fio 10 pintado</t>
  </si>
  <si>
    <t>Portão   tubo galvanizado 1.1/4"  tela otis #2x2 fio 10  pintado</t>
  </si>
  <si>
    <t>Bloco autonomo iluminação emergencia saida</t>
  </si>
  <si>
    <t>Abrigo completo p/ 2 cilindros de gas / 13Kg c/ botijão e instalações1,00</t>
  </si>
  <si>
    <t>Cobertura c/ telha ceramica</t>
  </si>
  <si>
    <t>Estrutura metalicaem arco, tratada,  vão até 15m colocada</t>
  </si>
  <si>
    <t>Retirada de telhamento c/ reaproveitamento</t>
  </si>
  <si>
    <t>Retirada de forro  c/ reaproveitamento</t>
  </si>
  <si>
    <t>1.3</t>
  </si>
  <si>
    <t>1.4</t>
  </si>
  <si>
    <t>4.3</t>
  </si>
  <si>
    <t>9.1</t>
  </si>
  <si>
    <t>9.2</t>
  </si>
  <si>
    <t>10.1</t>
  </si>
  <si>
    <t>10.2</t>
  </si>
  <si>
    <t>Vidro 3mm miniboreal colocado</t>
  </si>
  <si>
    <t>Recolocação cobertura c/ telha ceramica (reaproveitamento)</t>
  </si>
  <si>
    <t>Bloco autonomo iluminação emergencia fluorescente 2x8w LED</t>
  </si>
  <si>
    <t>Porta Vidro temperado 10mm colocado</t>
  </si>
  <si>
    <t>Ferragem para porta vidro temperado</t>
  </si>
  <si>
    <t>uni</t>
  </si>
  <si>
    <t>Fio isolado 10 mm²</t>
  </si>
  <si>
    <t>Fio isolado 4,0 mm²</t>
  </si>
  <si>
    <t>Tomada embutir simples</t>
  </si>
  <si>
    <t>Eletroduto PVC rigido roscavel 1.1/4"</t>
  </si>
  <si>
    <t>Bracadeira de FeGa com cunha de aperto 14 1.1/4"</t>
  </si>
  <si>
    <t xml:space="preserve">Quadro terminal força/luz 24 disj.trifasico barr 225A . </t>
  </si>
  <si>
    <t>Rede telefone/internet</t>
  </si>
  <si>
    <t>Pontos de rede</t>
  </si>
  <si>
    <t>pt</t>
  </si>
  <si>
    <t>Pontos de telefone</t>
  </si>
  <si>
    <t>Cabo UTP-4P</t>
  </si>
  <si>
    <t>406,38m²</t>
  </si>
  <si>
    <t>2.1</t>
  </si>
  <si>
    <t>3.1</t>
  </si>
  <si>
    <t>3.2</t>
  </si>
  <si>
    <t>3.3</t>
  </si>
  <si>
    <t>7.2</t>
  </si>
  <si>
    <t>7.3</t>
  </si>
  <si>
    <t>7.4</t>
  </si>
  <si>
    <t>11.3</t>
  </si>
  <si>
    <t>11.4</t>
  </si>
  <si>
    <t>MOVIMENTO DE TERRA</t>
  </si>
  <si>
    <t>Aterro molhado e apiloado manualmente</t>
  </si>
  <si>
    <t>3.4</t>
  </si>
  <si>
    <t>5.2</t>
  </si>
  <si>
    <t>5.3</t>
  </si>
  <si>
    <t>5.4</t>
  </si>
  <si>
    <t>5.5</t>
  </si>
  <si>
    <t>7.5</t>
  </si>
  <si>
    <t>7.6</t>
  </si>
  <si>
    <t>7.7</t>
  </si>
  <si>
    <t>7.8</t>
  </si>
  <si>
    <t>7.9</t>
  </si>
  <si>
    <t>7.10</t>
  </si>
  <si>
    <t>7.11</t>
  </si>
  <si>
    <t>7.12</t>
  </si>
  <si>
    <t>9.1.1</t>
  </si>
  <si>
    <t>9.1.2</t>
  </si>
  <si>
    <t>9.1.3</t>
  </si>
  <si>
    <t>9.2.1</t>
  </si>
  <si>
    <t>9.2.2</t>
  </si>
  <si>
    <t>9.2.3</t>
  </si>
  <si>
    <t>9.2.4</t>
  </si>
  <si>
    <t>9.3</t>
  </si>
  <si>
    <t>9.3.1</t>
  </si>
  <si>
    <t>9.3.2</t>
  </si>
  <si>
    <t>9.3.3</t>
  </si>
  <si>
    <t>9.3.4</t>
  </si>
  <si>
    <t>9.4</t>
  </si>
  <si>
    <t>9.4.1</t>
  </si>
  <si>
    <t>9.4.2</t>
  </si>
  <si>
    <t>9.4.3</t>
  </si>
  <si>
    <t>9.5</t>
  </si>
  <si>
    <t>9.5.1</t>
  </si>
  <si>
    <t>9.5.2</t>
  </si>
  <si>
    <t>9.5.3</t>
  </si>
  <si>
    <t>9.5.4</t>
  </si>
  <si>
    <t>9.6</t>
  </si>
  <si>
    <t>9.6.1</t>
  </si>
  <si>
    <t>9.6.2</t>
  </si>
  <si>
    <t>9.6.3</t>
  </si>
  <si>
    <t>9.7</t>
  </si>
  <si>
    <t>9.7.1</t>
  </si>
  <si>
    <t>9.7.2</t>
  </si>
  <si>
    <t>9.7.3</t>
  </si>
  <si>
    <t>12.1</t>
  </si>
  <si>
    <t>12.2</t>
  </si>
  <si>
    <t>12.3</t>
  </si>
  <si>
    <t>12.4</t>
  </si>
  <si>
    <t>12.5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</si>
</sst>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000"/>
    <numFmt numFmtId="180" formatCode="#,##0.00;[Red]#,##0.00"/>
    <numFmt numFmtId="181" formatCode="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3" fillId="0" borderId="0" applyNumberFormat="0" applyFill="0" applyBorder="0" applyProtection="0">
      <alignment horizontal="left" vertical="top"/>
    </xf>
    <xf numFmtId="0" fontId="13" fillId="0" borderId="0" applyNumberFormat="0" applyFill="0" applyBorder="0" applyProtection="0">
      <alignment horizontal="left" vertical="top"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4" fontId="7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9" fillId="0" borderId="15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9" fillId="0" borderId="15" xfId="56" applyNumberFormat="1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71" fontId="0" fillId="0" borderId="0" xfId="56" applyFont="1" applyAlignment="1">
      <alignment/>
    </xf>
    <xf numFmtId="0" fontId="7" fillId="0" borderId="18" xfId="0" applyFont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 wrapText="1"/>
    </xf>
    <xf numFmtId="0" fontId="9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54" fillId="0" borderId="15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55" fillId="0" borderId="15" xfId="0" applyNumberFormat="1" applyFont="1" applyBorder="1" applyAlignment="1">
      <alignment/>
    </xf>
    <xf numFmtId="0" fontId="12" fillId="0" borderId="15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" fontId="12" fillId="0" borderId="15" xfId="0" applyNumberFormat="1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7" fillId="0" borderId="19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/>
    </xf>
    <xf numFmtId="0" fontId="7" fillId="33" borderId="20" xfId="52" applyFont="1" applyFill="1" applyBorder="1" applyAlignment="1">
      <alignment vertical="center"/>
      <protection/>
    </xf>
    <xf numFmtId="0" fontId="9" fillId="33" borderId="21" xfId="0" applyFont="1" applyFill="1" applyBorder="1" applyAlignment="1">
      <alignment/>
    </xf>
    <xf numFmtId="0" fontId="9" fillId="0" borderId="0" xfId="0" applyFont="1" applyAlignment="1">
      <alignment/>
    </xf>
    <xf numFmtId="0" fontId="7" fillId="33" borderId="18" xfId="0" applyFont="1" applyFill="1" applyBorder="1" applyAlignment="1" applyProtection="1">
      <alignment horizontal="left" wrapText="1"/>
      <protection locked="0"/>
    </xf>
    <xf numFmtId="4" fontId="7" fillId="33" borderId="15" xfId="0" applyNumberFormat="1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21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horizontal="left" wrapText="1"/>
      <protection locked="0"/>
    </xf>
    <xf numFmtId="0" fontId="11" fillId="0" borderId="18" xfId="0" applyFont="1" applyBorder="1" applyAlignment="1" applyProtection="1">
      <alignment horizontal="left" wrapText="1"/>
      <protection locked="0"/>
    </xf>
    <xf numFmtId="4" fontId="54" fillId="33" borderId="15" xfId="0" applyNumberFormat="1" applyFont="1" applyFill="1" applyBorder="1" applyAlignment="1" applyProtection="1">
      <alignment/>
      <protection locked="0"/>
    </xf>
    <xf numFmtId="0" fontId="7" fillId="33" borderId="15" xfId="51" applyFont="1" applyFill="1" applyBorder="1" applyAlignment="1">
      <alignment horizontal="left" vertical="center"/>
    </xf>
    <xf numFmtId="0" fontId="9" fillId="0" borderId="18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>
      <alignment horizontal="right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9" fillId="33" borderId="20" xfId="0" applyFont="1" applyFill="1" applyBorder="1" applyAlignment="1" applyProtection="1">
      <alignment horizontal="left" wrapText="1"/>
      <protection locked="0"/>
    </xf>
    <xf numFmtId="0" fontId="9" fillId="33" borderId="21" xfId="0" applyFont="1" applyFill="1" applyBorder="1" applyAlignment="1" applyProtection="1">
      <alignment horizontal="left" wrapText="1"/>
      <protection locked="0"/>
    </xf>
    <xf numFmtId="0" fontId="9" fillId="33" borderId="20" xfId="0" applyFont="1" applyFill="1" applyBorder="1" applyAlignment="1">
      <alignment horizontal="left" wrapText="1"/>
    </xf>
    <xf numFmtId="4" fontId="7" fillId="33" borderId="15" xfId="0" applyNumberFormat="1" applyFon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center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 wrapText="1"/>
      <protection locked="0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9" fillId="33" borderId="20" xfId="0" applyFont="1" applyFill="1" applyBorder="1" applyAlignment="1" applyProtection="1">
      <alignment horizontal="left" wrapText="1"/>
      <protection locked="0"/>
    </xf>
    <xf numFmtId="0" fontId="9" fillId="33" borderId="21" xfId="0" applyFont="1" applyFill="1" applyBorder="1" applyAlignment="1" applyProtection="1">
      <alignment horizontal="left" wrapText="1"/>
      <protection locked="0"/>
    </xf>
    <xf numFmtId="0" fontId="56" fillId="33" borderId="20" xfId="0" applyFont="1" applyFill="1" applyBorder="1" applyAlignment="1">
      <alignment horizontal="left" wrapText="1"/>
    </xf>
    <xf numFmtId="0" fontId="56" fillId="33" borderId="21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18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0" fontId="57" fillId="33" borderId="20" xfId="0" applyFont="1" applyFill="1" applyBorder="1" applyAlignment="1">
      <alignment horizontal="left" wrapText="1"/>
    </xf>
    <xf numFmtId="0" fontId="57" fillId="33" borderId="21" xfId="0" applyFont="1" applyFill="1" applyBorder="1" applyAlignment="1">
      <alignment horizontal="left" wrapText="1"/>
    </xf>
    <xf numFmtId="0" fontId="7" fillId="33" borderId="20" xfId="50" applyFont="1" applyFill="1" applyBorder="1" applyAlignment="1">
      <alignment horizontal="left" vertical="center"/>
    </xf>
    <xf numFmtId="0" fontId="7" fillId="33" borderId="21" xfId="50" applyFont="1" applyFill="1" applyBorder="1" applyAlignment="1">
      <alignment horizontal="left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0" xfId="51" applyFont="1" applyFill="1" applyBorder="1" applyAlignment="1">
      <alignment horizontal="left" vertical="center"/>
    </xf>
    <xf numFmtId="0" fontId="7" fillId="33" borderId="21" xfId="51" applyFont="1" applyFill="1" applyBorder="1" applyAlignment="1">
      <alignment horizontal="lef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91">
      <selection activeCell="M101" sqref="M101"/>
    </sheetView>
  </sheetViews>
  <sheetFormatPr defaultColWidth="9.140625" defaultRowHeight="12.75"/>
  <cols>
    <col min="1" max="1" width="4.8515625" style="29" customWidth="1"/>
    <col min="2" max="2" width="7.8515625" style="29" customWidth="1"/>
    <col min="3" max="3" width="23.140625" style="30" customWidth="1"/>
    <col min="4" max="4" width="6.00390625" style="30" customWidth="1"/>
    <col min="5" max="5" width="16.28125" style="29" customWidth="1"/>
    <col min="6" max="6" width="5.57421875" style="29" hidden="1" customWidth="1"/>
    <col min="7" max="7" width="8.140625" style="61" customWidth="1"/>
    <col min="8" max="8" width="4.7109375" style="51" customWidth="1"/>
    <col min="9" max="9" width="8.140625" style="31" customWidth="1"/>
    <col min="10" max="10" width="9.00390625" style="31" customWidth="1"/>
    <col min="11" max="11" width="11.8515625" style="32" customWidth="1"/>
    <col min="12" max="13" width="13.00390625" style="32" customWidth="1"/>
    <col min="14" max="14" width="9.140625" style="25" customWidth="1"/>
    <col min="15" max="15" width="9.28125" style="25" bestFit="1" customWidth="1"/>
    <col min="16" max="16" width="10.28125" style="25" bestFit="1" customWidth="1"/>
    <col min="17" max="16384" width="9.140625" style="25" customWidth="1"/>
  </cols>
  <sheetData>
    <row r="1" spans="1:13" s="6" customFormat="1" ht="21" customHeight="1">
      <c r="A1" s="1"/>
      <c r="B1" s="1"/>
      <c r="C1" s="2"/>
      <c r="D1" s="3" t="s">
        <v>0</v>
      </c>
      <c r="E1" s="4"/>
      <c r="F1" s="4"/>
      <c r="G1" s="68"/>
      <c r="H1" s="45"/>
      <c r="I1" s="5"/>
      <c r="J1" s="5"/>
      <c r="K1" s="35"/>
      <c r="L1" s="35"/>
      <c r="M1" s="36"/>
    </row>
    <row r="2" spans="1:13" s="6" customFormat="1" ht="17.25" customHeight="1">
      <c r="A2" s="7"/>
      <c r="B2" s="7"/>
      <c r="C2" s="8"/>
      <c r="D2" s="8" t="s">
        <v>1</v>
      </c>
      <c r="E2" s="8"/>
      <c r="F2" s="9" t="s">
        <v>24</v>
      </c>
      <c r="G2" s="69" t="s">
        <v>107</v>
      </c>
      <c r="H2" s="46"/>
      <c r="I2" s="11"/>
      <c r="J2" s="10"/>
      <c r="K2" s="33"/>
      <c r="L2" s="33"/>
      <c r="M2" s="37"/>
    </row>
    <row r="3" spans="1:13" s="6" customFormat="1" ht="17.25" customHeight="1">
      <c r="A3" s="12"/>
      <c r="B3" s="12"/>
      <c r="C3" s="13"/>
      <c r="D3" s="8" t="s">
        <v>2</v>
      </c>
      <c r="E3" s="9"/>
      <c r="F3" s="14"/>
      <c r="G3" s="69" t="s">
        <v>108</v>
      </c>
      <c r="H3" s="47"/>
      <c r="I3" s="11"/>
      <c r="J3" s="10"/>
      <c r="K3" s="39" t="s">
        <v>36</v>
      </c>
      <c r="L3" s="10" t="s">
        <v>39</v>
      </c>
      <c r="M3" s="40" t="s">
        <v>148</v>
      </c>
    </row>
    <row r="4" spans="1:13" s="6" customFormat="1" ht="17.25" customHeight="1">
      <c r="A4" s="15"/>
      <c r="B4" s="15"/>
      <c r="C4" s="16"/>
      <c r="D4" s="17" t="s">
        <v>3</v>
      </c>
      <c r="E4" s="17"/>
      <c r="F4" s="18" t="s">
        <v>4</v>
      </c>
      <c r="G4" s="69" t="s">
        <v>26</v>
      </c>
      <c r="H4" s="47"/>
      <c r="I4" s="11"/>
      <c r="K4" s="69"/>
      <c r="L4" s="47"/>
      <c r="M4" s="11"/>
    </row>
    <row r="5" spans="1:13" s="21" customFormat="1" ht="38.25" customHeight="1">
      <c r="A5" s="41" t="s">
        <v>5</v>
      </c>
      <c r="B5" s="41" t="s">
        <v>73</v>
      </c>
      <c r="C5" s="104" t="s">
        <v>6</v>
      </c>
      <c r="D5" s="105"/>
      <c r="E5" s="105"/>
      <c r="F5" s="106"/>
      <c r="G5" s="70" t="s">
        <v>7</v>
      </c>
      <c r="H5" s="48" t="s">
        <v>8</v>
      </c>
      <c r="I5" s="42" t="s">
        <v>9</v>
      </c>
      <c r="J5" s="42" t="s">
        <v>10</v>
      </c>
      <c r="K5" s="34" t="s">
        <v>11</v>
      </c>
      <c r="L5" s="34" t="s">
        <v>12</v>
      </c>
      <c r="M5" s="34" t="s">
        <v>13</v>
      </c>
    </row>
    <row r="6" spans="1:13" s="26" customFormat="1" ht="15" customHeight="1">
      <c r="A6" s="22">
        <v>1</v>
      </c>
      <c r="B6" s="22"/>
      <c r="C6" s="107" t="s">
        <v>14</v>
      </c>
      <c r="D6" s="108"/>
      <c r="E6" s="108"/>
      <c r="F6" s="109">
        <v>0</v>
      </c>
      <c r="G6" s="27"/>
      <c r="H6" s="49"/>
      <c r="I6" s="23"/>
      <c r="J6" s="23"/>
      <c r="K6" s="23"/>
      <c r="L6" s="23"/>
      <c r="M6" s="23">
        <f>SUM(M7:M16)</f>
        <v>24393.298000000003</v>
      </c>
    </row>
    <row r="7" spans="1:13" ht="15" customHeight="1">
      <c r="A7" s="20" t="s">
        <v>15</v>
      </c>
      <c r="B7" s="20">
        <v>42566</v>
      </c>
      <c r="C7" s="94" t="s">
        <v>17</v>
      </c>
      <c r="D7" s="95"/>
      <c r="E7" s="95"/>
      <c r="F7" s="96"/>
      <c r="G7" s="24">
        <v>12</v>
      </c>
      <c r="H7" s="50" t="s">
        <v>27</v>
      </c>
      <c r="I7" s="19">
        <v>62.55</v>
      </c>
      <c r="J7" s="19">
        <v>178.03</v>
      </c>
      <c r="K7" s="19">
        <f aca="true" t="shared" si="0" ref="K7:K15">(G7*I7)</f>
        <v>750.5999999999999</v>
      </c>
      <c r="L7" s="19">
        <f aca="true" t="shared" si="1" ref="L7:L15">(G7*J7)</f>
        <v>2136.36</v>
      </c>
      <c r="M7" s="19">
        <f aca="true" t="shared" si="2" ref="M7:M53">SUM(K7+L7)</f>
        <v>2886.96</v>
      </c>
    </row>
    <row r="8" spans="1:13" ht="13.5" customHeight="1">
      <c r="A8" s="20" t="s">
        <v>16</v>
      </c>
      <c r="B8" s="20">
        <v>42571</v>
      </c>
      <c r="C8" s="94" t="s">
        <v>31</v>
      </c>
      <c r="D8" s="95"/>
      <c r="E8" s="95"/>
      <c r="F8" s="96"/>
      <c r="G8" s="24">
        <v>3</v>
      </c>
      <c r="H8" s="50" t="s">
        <v>27</v>
      </c>
      <c r="I8" s="19">
        <v>170.81</v>
      </c>
      <c r="J8" s="19">
        <v>29.67</v>
      </c>
      <c r="K8" s="19">
        <f t="shared" si="0"/>
        <v>512.4300000000001</v>
      </c>
      <c r="L8" s="19">
        <f t="shared" si="1"/>
        <v>89.01</v>
      </c>
      <c r="M8" s="19">
        <f t="shared" si="2"/>
        <v>601.44</v>
      </c>
    </row>
    <row r="9" spans="1:13" ht="15" customHeight="1">
      <c r="A9" s="20" t="s">
        <v>124</v>
      </c>
      <c r="B9" s="20">
        <v>42540</v>
      </c>
      <c r="C9" s="94" t="s">
        <v>77</v>
      </c>
      <c r="D9" s="95"/>
      <c r="E9" s="95"/>
      <c r="F9" s="96"/>
      <c r="G9" s="24">
        <v>193.05</v>
      </c>
      <c r="H9" s="50" t="s">
        <v>27</v>
      </c>
      <c r="I9" s="19"/>
      <c r="J9" s="19">
        <v>12.63</v>
      </c>
      <c r="K9" s="19">
        <f t="shared" si="0"/>
        <v>0</v>
      </c>
      <c r="L9" s="19">
        <f t="shared" si="1"/>
        <v>2438.2215</v>
      </c>
      <c r="M9" s="19">
        <f t="shared" si="2"/>
        <v>2438.2215</v>
      </c>
    </row>
    <row r="10" spans="1:13" ht="15" customHeight="1">
      <c r="A10" s="20" t="s">
        <v>125</v>
      </c>
      <c r="B10" s="20">
        <v>43227</v>
      </c>
      <c r="C10" s="94" t="s">
        <v>123</v>
      </c>
      <c r="D10" s="95"/>
      <c r="E10" s="95"/>
      <c r="F10" s="96"/>
      <c r="G10" s="24">
        <v>371</v>
      </c>
      <c r="H10" s="50" t="s">
        <v>27</v>
      </c>
      <c r="I10" s="19"/>
      <c r="J10" s="19">
        <v>7.56</v>
      </c>
      <c r="K10" s="19">
        <f t="shared" si="0"/>
        <v>0</v>
      </c>
      <c r="L10" s="19">
        <f t="shared" si="1"/>
        <v>2804.7599999999998</v>
      </c>
      <c r="M10" s="19">
        <f t="shared" si="2"/>
        <v>2804.7599999999998</v>
      </c>
    </row>
    <row r="11" spans="1:13" ht="16.5" customHeight="1">
      <c r="A11" s="20" t="s">
        <v>18</v>
      </c>
      <c r="B11" s="20">
        <v>42565</v>
      </c>
      <c r="C11" s="94" t="s">
        <v>122</v>
      </c>
      <c r="D11" s="95"/>
      <c r="E11" s="95"/>
      <c r="F11" s="96"/>
      <c r="G11" s="24">
        <v>507.62</v>
      </c>
      <c r="H11" s="50" t="s">
        <v>27</v>
      </c>
      <c r="I11" s="19"/>
      <c r="J11" s="19">
        <v>7.03</v>
      </c>
      <c r="K11" s="19">
        <f t="shared" si="0"/>
        <v>0</v>
      </c>
      <c r="L11" s="19">
        <f t="shared" si="1"/>
        <v>3568.5686</v>
      </c>
      <c r="M11" s="19">
        <f t="shared" si="2"/>
        <v>3568.5686</v>
      </c>
    </row>
    <row r="12" spans="1:13" ht="16.5" customHeight="1">
      <c r="A12" s="20" t="s">
        <v>29</v>
      </c>
      <c r="B12" s="20">
        <v>43225</v>
      </c>
      <c r="C12" s="94" t="s">
        <v>63</v>
      </c>
      <c r="D12" s="95"/>
      <c r="E12" s="95"/>
      <c r="F12" s="96"/>
      <c r="G12" s="24">
        <v>507.62</v>
      </c>
      <c r="H12" s="50" t="s">
        <v>27</v>
      </c>
      <c r="I12" s="19"/>
      <c r="J12" s="19">
        <v>15.25</v>
      </c>
      <c r="K12" s="19">
        <f t="shared" si="0"/>
        <v>0</v>
      </c>
      <c r="L12" s="19">
        <f t="shared" si="1"/>
        <v>7741.205</v>
      </c>
      <c r="M12" s="19">
        <f t="shared" si="2"/>
        <v>7741.205</v>
      </c>
    </row>
    <row r="13" spans="1:13" ht="16.5" customHeight="1">
      <c r="A13" s="20" t="s">
        <v>30</v>
      </c>
      <c r="B13" s="20">
        <v>42563</v>
      </c>
      <c r="C13" s="94" t="s">
        <v>109</v>
      </c>
      <c r="D13" s="95"/>
      <c r="E13" s="95"/>
      <c r="F13" s="96"/>
      <c r="G13" s="24">
        <v>193.05</v>
      </c>
      <c r="H13" s="50" t="s">
        <v>57</v>
      </c>
      <c r="I13" s="19"/>
      <c r="J13" s="19">
        <v>1.75</v>
      </c>
      <c r="K13" s="19">
        <f t="shared" si="0"/>
        <v>0</v>
      </c>
      <c r="L13" s="19">
        <f t="shared" si="1"/>
        <v>337.83750000000003</v>
      </c>
      <c r="M13" s="19">
        <f t="shared" si="2"/>
        <v>337.83750000000003</v>
      </c>
    </row>
    <row r="14" spans="1:13" ht="16.5" customHeight="1">
      <c r="A14" s="20" t="s">
        <v>72</v>
      </c>
      <c r="B14" s="20">
        <v>42562</v>
      </c>
      <c r="C14" s="94" t="s">
        <v>61</v>
      </c>
      <c r="D14" s="95"/>
      <c r="E14" s="95"/>
      <c r="F14" s="96"/>
      <c r="G14" s="24">
        <v>14.28</v>
      </c>
      <c r="H14" s="50" t="s">
        <v>27</v>
      </c>
      <c r="I14" s="19"/>
      <c r="J14" s="19">
        <v>6.48</v>
      </c>
      <c r="K14" s="19">
        <f t="shared" si="0"/>
        <v>0</v>
      </c>
      <c r="L14" s="19">
        <f t="shared" si="1"/>
        <v>92.5344</v>
      </c>
      <c r="M14" s="19">
        <f t="shared" si="2"/>
        <v>92.5344</v>
      </c>
    </row>
    <row r="15" spans="1:13" ht="16.5" customHeight="1">
      <c r="A15" s="20" t="s">
        <v>64</v>
      </c>
      <c r="B15" s="20">
        <v>42581</v>
      </c>
      <c r="C15" s="94" t="s">
        <v>34</v>
      </c>
      <c r="D15" s="95"/>
      <c r="E15" s="95"/>
      <c r="F15" s="96"/>
      <c r="G15" s="24">
        <v>60</v>
      </c>
      <c r="H15" s="50" t="s">
        <v>28</v>
      </c>
      <c r="I15" s="19">
        <v>19.56</v>
      </c>
      <c r="J15" s="19">
        <v>11.73</v>
      </c>
      <c r="K15" s="19">
        <f t="shared" si="0"/>
        <v>1173.6</v>
      </c>
      <c r="L15" s="19">
        <f t="shared" si="1"/>
        <v>703.8000000000001</v>
      </c>
      <c r="M15" s="19">
        <f t="shared" si="2"/>
        <v>1877.4</v>
      </c>
    </row>
    <row r="16" spans="1:13" ht="15" customHeight="1">
      <c r="A16" s="20" t="s">
        <v>37</v>
      </c>
      <c r="B16" s="20">
        <v>42535</v>
      </c>
      <c r="C16" s="94" t="s">
        <v>110</v>
      </c>
      <c r="D16" s="99"/>
      <c r="E16" s="99"/>
      <c r="F16" s="44"/>
      <c r="G16" s="24">
        <v>145.3</v>
      </c>
      <c r="H16" s="50" t="s">
        <v>27</v>
      </c>
      <c r="I16" s="19"/>
      <c r="J16" s="19">
        <v>14.07</v>
      </c>
      <c r="K16" s="19">
        <f>G16*I16</f>
        <v>0</v>
      </c>
      <c r="L16" s="19">
        <f>G16*J16</f>
        <v>2044.371</v>
      </c>
      <c r="M16" s="19">
        <f t="shared" si="2"/>
        <v>2044.371</v>
      </c>
    </row>
    <row r="17" spans="1:13" ht="15" customHeight="1">
      <c r="A17" s="22">
        <v>2</v>
      </c>
      <c r="B17" s="22"/>
      <c r="C17" s="107" t="s">
        <v>158</v>
      </c>
      <c r="D17" s="108"/>
      <c r="E17" s="108"/>
      <c r="F17" s="109"/>
      <c r="G17" s="57"/>
      <c r="H17" s="55"/>
      <c r="I17" s="19"/>
      <c r="J17" s="19"/>
      <c r="K17" s="19"/>
      <c r="L17" s="19"/>
      <c r="M17" s="23">
        <f>SUM(M18)</f>
        <v>4111.2512</v>
      </c>
    </row>
    <row r="18" spans="1:13" ht="15" customHeight="1">
      <c r="A18" s="20" t="s">
        <v>149</v>
      </c>
      <c r="B18" s="20">
        <v>42586</v>
      </c>
      <c r="C18" s="94" t="s">
        <v>159</v>
      </c>
      <c r="D18" s="95"/>
      <c r="E18" s="95"/>
      <c r="F18" s="96"/>
      <c r="G18" s="24">
        <v>45.64</v>
      </c>
      <c r="H18" s="50" t="s">
        <v>27</v>
      </c>
      <c r="I18" s="19">
        <v>66.61</v>
      </c>
      <c r="J18" s="19">
        <v>23.47</v>
      </c>
      <c r="K18" s="19">
        <f>(G18*I18)</f>
        <v>3040.0804</v>
      </c>
      <c r="L18" s="19">
        <f>(G18*J18)</f>
        <v>1071.1707999999999</v>
      </c>
      <c r="M18" s="19">
        <f>SUM(K18+L18)</f>
        <v>4111.2512</v>
      </c>
    </row>
    <row r="19" spans="1:13" ht="15" customHeight="1">
      <c r="A19" s="22">
        <v>3</v>
      </c>
      <c r="B19" s="22"/>
      <c r="C19" s="107" t="s">
        <v>54</v>
      </c>
      <c r="D19" s="108"/>
      <c r="E19" s="108"/>
      <c r="F19" s="109"/>
      <c r="G19" s="57"/>
      <c r="H19" s="55"/>
      <c r="I19" s="19"/>
      <c r="J19" s="19"/>
      <c r="K19" s="19"/>
      <c r="L19" s="19"/>
      <c r="M19" s="23">
        <f>SUM(M20:M23)</f>
        <v>5444.587</v>
      </c>
    </row>
    <row r="20" spans="1:13" ht="15" customHeight="1">
      <c r="A20" s="20" t="s">
        <v>150</v>
      </c>
      <c r="B20" s="20">
        <v>42760</v>
      </c>
      <c r="C20" s="94" t="s">
        <v>55</v>
      </c>
      <c r="D20" s="95"/>
      <c r="E20" s="95"/>
      <c r="F20" s="96"/>
      <c r="G20" s="24">
        <v>193.05</v>
      </c>
      <c r="H20" s="50" t="s">
        <v>27</v>
      </c>
      <c r="I20" s="19">
        <v>2.86</v>
      </c>
      <c r="J20" s="19">
        <v>3.68</v>
      </c>
      <c r="K20" s="19">
        <f>(G20*I20)</f>
        <v>552.123</v>
      </c>
      <c r="L20" s="19">
        <f>(G20*J20)</f>
        <v>710.4240000000001</v>
      </c>
      <c r="M20" s="19">
        <f t="shared" si="2"/>
        <v>1262.547</v>
      </c>
    </row>
    <row r="21" spans="1:13" ht="15" customHeight="1">
      <c r="A21" s="20" t="s">
        <v>151</v>
      </c>
      <c r="B21" s="20">
        <v>43895</v>
      </c>
      <c r="C21" s="94" t="s">
        <v>56</v>
      </c>
      <c r="D21" s="95"/>
      <c r="E21" s="95"/>
      <c r="F21" s="96"/>
      <c r="G21" s="24">
        <v>193.05</v>
      </c>
      <c r="H21" s="50" t="s">
        <v>27</v>
      </c>
      <c r="I21" s="19">
        <v>3.87</v>
      </c>
      <c r="J21" s="19">
        <v>16.13</v>
      </c>
      <c r="K21" s="19">
        <f>(G21*I21)</f>
        <v>747.1035</v>
      </c>
      <c r="L21" s="19">
        <f>(G21*J21)</f>
        <v>3113.8965</v>
      </c>
      <c r="M21" s="19">
        <f t="shared" si="2"/>
        <v>3861</v>
      </c>
    </row>
    <row r="22" spans="1:13" ht="15" customHeight="1">
      <c r="A22" s="20" t="s">
        <v>152</v>
      </c>
      <c r="B22" s="20">
        <v>42761</v>
      </c>
      <c r="C22" s="94" t="s">
        <v>111</v>
      </c>
      <c r="D22" s="95"/>
      <c r="E22" s="95"/>
      <c r="F22" s="96"/>
      <c r="G22" s="24">
        <v>4</v>
      </c>
      <c r="H22" s="50" t="s">
        <v>27</v>
      </c>
      <c r="I22" s="19">
        <v>4.4</v>
      </c>
      <c r="J22" s="19">
        <v>29.67</v>
      </c>
      <c r="K22" s="19">
        <f>(G22*I22)</f>
        <v>17.6</v>
      </c>
      <c r="L22" s="19">
        <f>(G22*J22)</f>
        <v>118.68</v>
      </c>
      <c r="M22" s="19">
        <f>SUM(K22+L22)</f>
        <v>136.28</v>
      </c>
    </row>
    <row r="23" spans="1:13" ht="12.75">
      <c r="A23" s="20" t="s">
        <v>160</v>
      </c>
      <c r="B23" s="20">
        <v>42766</v>
      </c>
      <c r="C23" s="94" t="s">
        <v>58</v>
      </c>
      <c r="D23" s="95"/>
      <c r="E23" s="95"/>
      <c r="F23" s="96"/>
      <c r="G23" s="24">
        <v>2</v>
      </c>
      <c r="H23" s="50" t="s">
        <v>27</v>
      </c>
      <c r="I23" s="53">
        <v>62.71</v>
      </c>
      <c r="J23" s="53">
        <v>29.67</v>
      </c>
      <c r="K23" s="19">
        <f>G23*I23</f>
        <v>125.42</v>
      </c>
      <c r="L23" s="19">
        <f>G23*J23</f>
        <v>59.34</v>
      </c>
      <c r="M23" s="19">
        <f t="shared" si="2"/>
        <v>184.76</v>
      </c>
    </row>
    <row r="24" spans="1:13" s="56" customFormat="1" ht="16.5" customHeight="1">
      <c r="A24" s="22">
        <v>4</v>
      </c>
      <c r="B24" s="22"/>
      <c r="C24" s="107" t="s">
        <v>48</v>
      </c>
      <c r="D24" s="108"/>
      <c r="E24" s="108"/>
      <c r="F24" s="109"/>
      <c r="G24" s="57"/>
      <c r="H24" s="55"/>
      <c r="I24" s="19"/>
      <c r="J24" s="19"/>
      <c r="K24" s="19"/>
      <c r="L24" s="19"/>
      <c r="M24" s="23">
        <f>SUM(M25:M27)</f>
        <v>5418.585999999999</v>
      </c>
    </row>
    <row r="25" spans="1:13" ht="15.75" customHeight="1">
      <c r="A25" s="20" t="s">
        <v>19</v>
      </c>
      <c r="B25" s="20">
        <v>42704</v>
      </c>
      <c r="C25" s="94" t="s">
        <v>49</v>
      </c>
      <c r="D25" s="95"/>
      <c r="E25" s="95"/>
      <c r="F25" s="96"/>
      <c r="G25" s="24">
        <v>14.28</v>
      </c>
      <c r="H25" s="50" t="s">
        <v>27</v>
      </c>
      <c r="I25" s="19">
        <v>192.71</v>
      </c>
      <c r="J25" s="19">
        <v>116.24</v>
      </c>
      <c r="K25" s="19">
        <f>G25*I25</f>
        <v>2751.8988</v>
      </c>
      <c r="L25" s="19">
        <f aca="true" t="shared" si="3" ref="L25:L32">G25*J25</f>
        <v>1659.9071999999999</v>
      </c>
      <c r="M25" s="19">
        <f t="shared" si="2"/>
        <v>4411.806</v>
      </c>
    </row>
    <row r="26" spans="1:13" ht="15.75" customHeight="1">
      <c r="A26" s="20" t="s">
        <v>38</v>
      </c>
      <c r="B26" s="20">
        <v>43416</v>
      </c>
      <c r="C26" s="94" t="s">
        <v>134</v>
      </c>
      <c r="D26" s="95"/>
      <c r="E26" s="95"/>
      <c r="F26" s="44"/>
      <c r="G26" s="24">
        <v>2.2</v>
      </c>
      <c r="H26" s="50" t="s">
        <v>27</v>
      </c>
      <c r="I26" s="19">
        <v>316.3</v>
      </c>
      <c r="J26" s="52"/>
      <c r="K26" s="19">
        <f>G26*I26</f>
        <v>695.8600000000001</v>
      </c>
      <c r="L26" s="19">
        <f>G26*J26</f>
        <v>0</v>
      </c>
      <c r="M26" s="19">
        <f>SUM(K26+L26)</f>
        <v>695.8600000000001</v>
      </c>
    </row>
    <row r="27" spans="1:13" ht="15.75" customHeight="1">
      <c r="A27" s="20" t="s">
        <v>126</v>
      </c>
      <c r="B27" s="20">
        <v>43417</v>
      </c>
      <c r="C27" s="94" t="s">
        <v>135</v>
      </c>
      <c r="D27" s="95"/>
      <c r="E27" s="95"/>
      <c r="F27" s="44"/>
      <c r="G27" s="24">
        <v>1</v>
      </c>
      <c r="H27" s="50" t="s">
        <v>136</v>
      </c>
      <c r="I27" s="19">
        <v>310.92</v>
      </c>
      <c r="J27" s="52"/>
      <c r="K27" s="19">
        <f>G27*I27</f>
        <v>310.92</v>
      </c>
      <c r="L27" s="19">
        <f>G27*J27</f>
        <v>0</v>
      </c>
      <c r="M27" s="19">
        <f>SUM(K27+L27)</f>
        <v>310.92</v>
      </c>
    </row>
    <row r="28" spans="1:13" ht="15" customHeight="1">
      <c r="A28" s="22">
        <v>5</v>
      </c>
      <c r="B28" s="22"/>
      <c r="C28" s="107" t="s">
        <v>50</v>
      </c>
      <c r="D28" s="108"/>
      <c r="E28" s="108"/>
      <c r="F28" s="109"/>
      <c r="G28" s="57"/>
      <c r="H28" s="50"/>
      <c r="I28" s="19"/>
      <c r="J28" s="19"/>
      <c r="K28" s="19"/>
      <c r="L28" s="19">
        <f t="shared" si="3"/>
        <v>0</v>
      </c>
      <c r="M28" s="23">
        <f>SUM(M29:M33)</f>
        <v>35034.2838</v>
      </c>
    </row>
    <row r="29" spans="1:13" ht="15" customHeight="1">
      <c r="A29" s="90" t="s">
        <v>20</v>
      </c>
      <c r="B29" s="20">
        <v>43241</v>
      </c>
      <c r="C29" s="95" t="s">
        <v>112</v>
      </c>
      <c r="D29" s="95"/>
      <c r="E29" s="95"/>
      <c r="F29" s="96"/>
      <c r="G29" s="24">
        <v>270.48</v>
      </c>
      <c r="H29" s="50" t="s">
        <v>27</v>
      </c>
      <c r="I29" s="19">
        <v>18.57</v>
      </c>
      <c r="J29" s="19">
        <v>6.64</v>
      </c>
      <c r="K29" s="19">
        <f>G29*I29</f>
        <v>5022.8136</v>
      </c>
      <c r="L29" s="19">
        <f>G29*J29</f>
        <v>1795.9872</v>
      </c>
      <c r="M29" s="19">
        <f>SUM(K29+L29)</f>
        <v>6818.800800000001</v>
      </c>
    </row>
    <row r="30" spans="1:16" s="26" customFormat="1" ht="14.25" customHeight="1">
      <c r="A30" s="90" t="s">
        <v>161</v>
      </c>
      <c r="B30" s="59">
        <v>43865</v>
      </c>
      <c r="C30" s="94" t="s">
        <v>51</v>
      </c>
      <c r="D30" s="95"/>
      <c r="E30" s="95"/>
      <c r="F30" s="96"/>
      <c r="G30" s="24">
        <v>5.6</v>
      </c>
      <c r="H30" s="50" t="s">
        <v>21</v>
      </c>
      <c r="I30" s="19">
        <v>41.34</v>
      </c>
      <c r="J30" s="19">
        <v>21.37</v>
      </c>
      <c r="K30" s="19">
        <f>G30*I30</f>
        <v>231.504</v>
      </c>
      <c r="L30" s="19">
        <f t="shared" si="3"/>
        <v>119.672</v>
      </c>
      <c r="M30" s="19">
        <f t="shared" si="2"/>
        <v>351.176</v>
      </c>
      <c r="P30" s="25"/>
    </row>
    <row r="31" spans="1:13" ht="15" customHeight="1">
      <c r="A31" s="90" t="s">
        <v>162</v>
      </c>
      <c r="B31" s="20">
        <v>42813</v>
      </c>
      <c r="C31" s="94" t="s">
        <v>52</v>
      </c>
      <c r="D31" s="95"/>
      <c r="E31" s="95"/>
      <c r="F31" s="96"/>
      <c r="G31" s="24">
        <v>324</v>
      </c>
      <c r="H31" s="50" t="s">
        <v>27</v>
      </c>
      <c r="I31" s="19">
        <v>33.48</v>
      </c>
      <c r="J31" s="19">
        <v>29.1</v>
      </c>
      <c r="K31" s="19">
        <f>G31*I31</f>
        <v>10847.519999999999</v>
      </c>
      <c r="L31" s="19">
        <f t="shared" si="3"/>
        <v>9428.4</v>
      </c>
      <c r="M31" s="19">
        <f t="shared" si="2"/>
        <v>20275.92</v>
      </c>
    </row>
    <row r="32" spans="1:13" ht="15" customHeight="1">
      <c r="A32" s="90" t="s">
        <v>163</v>
      </c>
      <c r="B32" s="20">
        <v>42822</v>
      </c>
      <c r="C32" s="94" t="s">
        <v>53</v>
      </c>
      <c r="D32" s="95"/>
      <c r="E32" s="95"/>
      <c r="F32" s="96"/>
      <c r="G32" s="24">
        <v>179.25</v>
      </c>
      <c r="H32" s="50" t="s">
        <v>21</v>
      </c>
      <c r="I32" s="19">
        <v>2.45</v>
      </c>
      <c r="J32" s="19">
        <v>21.37</v>
      </c>
      <c r="K32" s="19">
        <f>G32*I32</f>
        <v>439.1625</v>
      </c>
      <c r="L32" s="19">
        <f t="shared" si="3"/>
        <v>3830.5725</v>
      </c>
      <c r="M32" s="19">
        <f t="shared" si="2"/>
        <v>4269.735000000001</v>
      </c>
    </row>
    <row r="33" spans="1:13" ht="15" customHeight="1">
      <c r="A33" s="90" t="s">
        <v>164</v>
      </c>
      <c r="B33" s="20">
        <v>43799</v>
      </c>
      <c r="C33" s="94" t="s">
        <v>62</v>
      </c>
      <c r="D33" s="95"/>
      <c r="E33" s="95"/>
      <c r="F33" s="96"/>
      <c r="G33" s="24">
        <v>145.3</v>
      </c>
      <c r="H33" s="58" t="s">
        <v>27</v>
      </c>
      <c r="I33" s="19">
        <v>14.33</v>
      </c>
      <c r="J33" s="19">
        <v>8.51</v>
      </c>
      <c r="K33" s="19">
        <f>(G33*I33)</f>
        <v>2082.1490000000003</v>
      </c>
      <c r="L33" s="19">
        <f>(G33*J33)</f>
        <v>1236.5030000000002</v>
      </c>
      <c r="M33" s="19">
        <f t="shared" si="2"/>
        <v>3318.6520000000005</v>
      </c>
    </row>
    <row r="34" spans="1:13" ht="15" customHeight="1">
      <c r="A34" s="22">
        <v>6</v>
      </c>
      <c r="B34" s="20"/>
      <c r="C34" s="107" t="s">
        <v>41</v>
      </c>
      <c r="D34" s="108"/>
      <c r="E34" s="108"/>
      <c r="F34" s="109"/>
      <c r="G34" s="57"/>
      <c r="H34" s="58"/>
      <c r="I34" s="52"/>
      <c r="J34" s="52"/>
      <c r="K34" s="19">
        <f>G34*I34</f>
        <v>0</v>
      </c>
      <c r="L34" s="19">
        <f>G34*J34</f>
        <v>0</v>
      </c>
      <c r="M34" s="23">
        <f>SUM(M35:M35)</f>
        <v>167.7</v>
      </c>
    </row>
    <row r="35" spans="1:13" ht="15.75" customHeight="1">
      <c r="A35" s="20" t="s">
        <v>106</v>
      </c>
      <c r="B35" s="20">
        <v>42715</v>
      </c>
      <c r="C35" s="94" t="s">
        <v>131</v>
      </c>
      <c r="D35" s="95"/>
      <c r="E35" s="95"/>
      <c r="F35" s="44"/>
      <c r="G35" s="24">
        <v>3</v>
      </c>
      <c r="H35" s="50" t="s">
        <v>27</v>
      </c>
      <c r="I35" s="19">
        <v>55.9</v>
      </c>
      <c r="J35" s="52"/>
      <c r="K35" s="19">
        <f>G35*I35</f>
        <v>167.7</v>
      </c>
      <c r="L35" s="19">
        <f>G35*J35</f>
        <v>0</v>
      </c>
      <c r="M35" s="19">
        <f t="shared" si="2"/>
        <v>167.7</v>
      </c>
    </row>
    <row r="36" spans="1:13" s="26" customFormat="1" ht="15" customHeight="1">
      <c r="A36" s="22">
        <v>7</v>
      </c>
      <c r="B36" s="22"/>
      <c r="C36" s="107" t="s">
        <v>35</v>
      </c>
      <c r="D36" s="108"/>
      <c r="E36" s="108"/>
      <c r="F36" s="109"/>
      <c r="G36" s="27"/>
      <c r="H36" s="49"/>
      <c r="I36" s="54"/>
      <c r="J36" s="54"/>
      <c r="K36" s="19">
        <f aca="true" t="shared" si="4" ref="K36:K48">(G36*I36)</f>
        <v>0</v>
      </c>
      <c r="L36" s="19">
        <f aca="true" t="shared" si="5" ref="L36:L48">(G36*J36)</f>
        <v>0</v>
      </c>
      <c r="M36" s="23">
        <f>SUM(M37:M48)</f>
        <v>94624.3289</v>
      </c>
    </row>
    <row r="37" spans="1:13" ht="12.75">
      <c r="A37" s="20" t="s">
        <v>65</v>
      </c>
      <c r="B37" s="20">
        <v>42720</v>
      </c>
      <c r="C37" s="94" t="s">
        <v>113</v>
      </c>
      <c r="D37" s="95"/>
      <c r="E37" s="95"/>
      <c r="F37" s="96"/>
      <c r="G37" s="24">
        <v>463.37</v>
      </c>
      <c r="H37" s="58" t="s">
        <v>27</v>
      </c>
      <c r="I37" s="19">
        <v>47.56</v>
      </c>
      <c r="J37" s="19">
        <v>44.5</v>
      </c>
      <c r="K37" s="19">
        <f t="shared" si="4"/>
        <v>22037.877200000003</v>
      </c>
      <c r="L37" s="19">
        <f t="shared" si="5"/>
        <v>20619.965</v>
      </c>
      <c r="M37" s="19">
        <f t="shared" si="2"/>
        <v>42657.8422</v>
      </c>
    </row>
    <row r="38" spans="1:13" ht="12.75">
      <c r="A38" s="20" t="s">
        <v>153</v>
      </c>
      <c r="B38" s="20">
        <v>42726</v>
      </c>
      <c r="C38" s="94" t="s">
        <v>120</v>
      </c>
      <c r="D38" s="95"/>
      <c r="E38" s="95"/>
      <c r="F38" s="96"/>
      <c r="G38" s="24">
        <v>185</v>
      </c>
      <c r="H38" s="58" t="s">
        <v>27</v>
      </c>
      <c r="I38" s="19">
        <v>12.88</v>
      </c>
      <c r="J38" s="19">
        <v>26.07</v>
      </c>
      <c r="K38" s="19">
        <f t="shared" si="4"/>
        <v>2382.8</v>
      </c>
      <c r="L38" s="19">
        <f t="shared" si="5"/>
        <v>4822.95</v>
      </c>
      <c r="M38" s="19">
        <f t="shared" si="2"/>
        <v>7205.75</v>
      </c>
    </row>
    <row r="39" spans="1:13" ht="12.75">
      <c r="A39" s="20" t="s">
        <v>154</v>
      </c>
      <c r="B39" s="20">
        <v>42726</v>
      </c>
      <c r="C39" s="94" t="s">
        <v>132</v>
      </c>
      <c r="D39" s="95"/>
      <c r="E39" s="95"/>
      <c r="F39" s="96"/>
      <c r="G39" s="24">
        <v>278.37</v>
      </c>
      <c r="H39" s="58" t="s">
        <v>27</v>
      </c>
      <c r="I39" s="19"/>
      <c r="J39" s="19">
        <v>26.07</v>
      </c>
      <c r="K39" s="19">
        <f t="shared" si="4"/>
        <v>0</v>
      </c>
      <c r="L39" s="19">
        <f t="shared" si="5"/>
        <v>7257.1059000000005</v>
      </c>
      <c r="M39" s="19">
        <f t="shared" si="2"/>
        <v>7257.1059000000005</v>
      </c>
    </row>
    <row r="40" spans="1:13" ht="12.75">
      <c r="A40" s="20" t="s">
        <v>155</v>
      </c>
      <c r="B40" s="20">
        <v>42728</v>
      </c>
      <c r="C40" s="94" t="s">
        <v>22</v>
      </c>
      <c r="D40" s="95"/>
      <c r="E40" s="95"/>
      <c r="F40" s="96"/>
      <c r="G40" s="24">
        <v>55.59</v>
      </c>
      <c r="H40" s="55" t="s">
        <v>21</v>
      </c>
      <c r="I40" s="19">
        <v>5.89</v>
      </c>
      <c r="J40" s="19">
        <v>11.23</v>
      </c>
      <c r="K40" s="19">
        <f t="shared" si="4"/>
        <v>327.4251</v>
      </c>
      <c r="L40" s="19">
        <f t="shared" si="5"/>
        <v>624.2757</v>
      </c>
      <c r="M40" s="19">
        <f t="shared" si="2"/>
        <v>951.7008000000001</v>
      </c>
    </row>
    <row r="41" spans="1:13" ht="15" customHeight="1">
      <c r="A41" s="20" t="s">
        <v>165</v>
      </c>
      <c r="B41" s="20">
        <v>42751</v>
      </c>
      <c r="C41" s="94" t="s">
        <v>70</v>
      </c>
      <c r="D41" s="95"/>
      <c r="E41" s="95"/>
      <c r="F41" s="96"/>
      <c r="G41" s="24">
        <v>80.5</v>
      </c>
      <c r="H41" s="50" t="s">
        <v>21</v>
      </c>
      <c r="I41" s="19">
        <v>9.46</v>
      </c>
      <c r="J41" s="19">
        <v>14.88</v>
      </c>
      <c r="K41" s="19">
        <f t="shared" si="4"/>
        <v>761.5300000000001</v>
      </c>
      <c r="L41" s="19">
        <f t="shared" si="5"/>
        <v>1197.8400000000001</v>
      </c>
      <c r="M41" s="19">
        <f t="shared" si="2"/>
        <v>1959.3700000000003</v>
      </c>
    </row>
    <row r="42" spans="1:13" ht="12.75" customHeight="1">
      <c r="A42" s="20" t="s">
        <v>166</v>
      </c>
      <c r="B42" s="20">
        <v>42771</v>
      </c>
      <c r="C42" s="94" t="s">
        <v>103</v>
      </c>
      <c r="D42" s="95"/>
      <c r="E42" s="95"/>
      <c r="F42" s="96"/>
      <c r="G42" s="24">
        <v>171</v>
      </c>
      <c r="H42" s="50" t="s">
        <v>27</v>
      </c>
      <c r="I42" s="19">
        <v>64.99</v>
      </c>
      <c r="J42" s="19">
        <v>14.82</v>
      </c>
      <c r="K42" s="19">
        <f t="shared" si="4"/>
        <v>11113.289999999999</v>
      </c>
      <c r="L42" s="19">
        <f t="shared" si="5"/>
        <v>2534.2200000000003</v>
      </c>
      <c r="M42" s="19">
        <f t="shared" si="2"/>
        <v>13647.509999999998</v>
      </c>
    </row>
    <row r="43" spans="1:13" ht="12.75" customHeight="1">
      <c r="A43" s="20" t="s">
        <v>167</v>
      </c>
      <c r="B43" s="20">
        <v>42771</v>
      </c>
      <c r="C43" s="94" t="s">
        <v>114</v>
      </c>
      <c r="D43" s="95"/>
      <c r="E43" s="95"/>
      <c r="F43" s="96"/>
      <c r="G43" s="24">
        <v>200</v>
      </c>
      <c r="H43" s="50"/>
      <c r="I43" s="19">
        <v>0</v>
      </c>
      <c r="J43" s="19">
        <v>14.82</v>
      </c>
      <c r="K43" s="19">
        <f t="shared" si="4"/>
        <v>0</v>
      </c>
      <c r="L43" s="19">
        <f t="shared" si="5"/>
        <v>2964</v>
      </c>
      <c r="M43" s="19">
        <f t="shared" si="2"/>
        <v>2964</v>
      </c>
    </row>
    <row r="44" spans="1:13" ht="12.75" customHeight="1">
      <c r="A44" s="20" t="s">
        <v>168</v>
      </c>
      <c r="B44" s="20">
        <v>42773</v>
      </c>
      <c r="C44" s="94" t="s">
        <v>74</v>
      </c>
      <c r="D44" s="95"/>
      <c r="E44" s="95"/>
      <c r="F44" s="96"/>
      <c r="G44" s="24">
        <v>80.5</v>
      </c>
      <c r="H44" s="50" t="s">
        <v>27</v>
      </c>
      <c r="I44" s="19">
        <v>41.79</v>
      </c>
      <c r="J44" s="19">
        <v>40.9</v>
      </c>
      <c r="K44" s="19">
        <f>(G44*I44)</f>
        <v>3364.095</v>
      </c>
      <c r="L44" s="19">
        <f>(G44*J44)</f>
        <v>3292.45</v>
      </c>
      <c r="M44" s="19">
        <f t="shared" si="2"/>
        <v>6656.545</v>
      </c>
    </row>
    <row r="45" spans="1:16" ht="12.75" customHeight="1">
      <c r="A45" s="20" t="s">
        <v>169</v>
      </c>
      <c r="B45" s="20">
        <v>43822</v>
      </c>
      <c r="C45" s="94" t="s">
        <v>32</v>
      </c>
      <c r="D45" s="95"/>
      <c r="E45" s="95"/>
      <c r="F45" s="96"/>
      <c r="G45" s="24">
        <v>23.75</v>
      </c>
      <c r="H45" s="50" t="s">
        <v>21</v>
      </c>
      <c r="I45" s="19">
        <v>24.36</v>
      </c>
      <c r="J45" s="19">
        <v>17.78</v>
      </c>
      <c r="K45" s="19">
        <f t="shared" si="4"/>
        <v>578.55</v>
      </c>
      <c r="L45" s="19">
        <f t="shared" si="5"/>
        <v>422.27500000000003</v>
      </c>
      <c r="M45" s="19">
        <f t="shared" si="2"/>
        <v>1000.825</v>
      </c>
      <c r="P45" s="43"/>
    </row>
    <row r="46" spans="1:13" ht="12.75" customHeight="1">
      <c r="A46" s="20" t="s">
        <v>170</v>
      </c>
      <c r="B46" s="20">
        <v>43821</v>
      </c>
      <c r="C46" s="94" t="s">
        <v>33</v>
      </c>
      <c r="D46" s="95"/>
      <c r="E46" s="95"/>
      <c r="F46" s="96"/>
      <c r="G46" s="24">
        <v>88</v>
      </c>
      <c r="H46" s="50" t="s">
        <v>21</v>
      </c>
      <c r="I46" s="19">
        <v>34.83</v>
      </c>
      <c r="J46" s="19">
        <v>17.78</v>
      </c>
      <c r="K46" s="19">
        <f t="shared" si="4"/>
        <v>3065.04</v>
      </c>
      <c r="L46" s="19">
        <f t="shared" si="5"/>
        <v>1564.64</v>
      </c>
      <c r="M46" s="19">
        <f t="shared" si="2"/>
        <v>4629.68</v>
      </c>
    </row>
    <row r="47" spans="1:13" ht="12.75" customHeight="1">
      <c r="A47" s="20" t="s">
        <v>171</v>
      </c>
      <c r="B47" s="20">
        <v>43948</v>
      </c>
      <c r="C47" s="94" t="s">
        <v>121</v>
      </c>
      <c r="D47" s="95"/>
      <c r="E47" s="95"/>
      <c r="F47" s="44"/>
      <c r="G47" s="24">
        <v>24</v>
      </c>
      <c r="H47" s="50" t="s">
        <v>27</v>
      </c>
      <c r="I47" s="19">
        <v>166.51</v>
      </c>
      <c r="J47" s="19"/>
      <c r="K47" s="19">
        <f t="shared" si="4"/>
        <v>3996.24</v>
      </c>
      <c r="L47" s="19">
        <f t="shared" si="5"/>
        <v>0</v>
      </c>
      <c r="M47" s="19">
        <f t="shared" si="2"/>
        <v>3996.24</v>
      </c>
    </row>
    <row r="48" spans="1:13" ht="12.75" customHeight="1">
      <c r="A48" s="20" t="s">
        <v>172</v>
      </c>
      <c r="B48" s="20">
        <v>42733</v>
      </c>
      <c r="C48" s="94" t="s">
        <v>105</v>
      </c>
      <c r="D48" s="95"/>
      <c r="E48" s="95"/>
      <c r="F48" s="44"/>
      <c r="G48" s="24">
        <v>24</v>
      </c>
      <c r="H48" s="50" t="s">
        <v>27</v>
      </c>
      <c r="I48" s="19">
        <v>60.68</v>
      </c>
      <c r="J48" s="19">
        <v>10.06</v>
      </c>
      <c r="K48" s="19">
        <f t="shared" si="4"/>
        <v>1456.32</v>
      </c>
      <c r="L48" s="19">
        <f t="shared" si="5"/>
        <v>241.44</v>
      </c>
      <c r="M48" s="19">
        <f t="shared" si="2"/>
        <v>1697.76</v>
      </c>
    </row>
    <row r="49" spans="1:13" s="26" customFormat="1" ht="12.75" customHeight="1">
      <c r="A49" s="22">
        <v>8</v>
      </c>
      <c r="B49" s="22"/>
      <c r="C49" s="110" t="s">
        <v>42</v>
      </c>
      <c r="D49" s="111"/>
      <c r="E49" s="111"/>
      <c r="F49" s="112"/>
      <c r="G49" s="27"/>
      <c r="H49" s="49"/>
      <c r="I49" s="54"/>
      <c r="J49" s="54"/>
      <c r="K49" s="19">
        <f>G49*I49</f>
        <v>0</v>
      </c>
      <c r="L49" s="19">
        <f>G49*J49</f>
        <v>0</v>
      </c>
      <c r="M49" s="23">
        <f>SUM(M50:M53)</f>
        <v>1737.19</v>
      </c>
    </row>
    <row r="50" spans="1:13" ht="12.75" customHeight="1">
      <c r="A50" s="72" t="s">
        <v>23</v>
      </c>
      <c r="B50" s="73">
        <v>42906</v>
      </c>
      <c r="C50" s="94" t="s">
        <v>104</v>
      </c>
      <c r="D50" s="95"/>
      <c r="E50" s="95"/>
      <c r="F50" s="96"/>
      <c r="G50" s="24">
        <v>3</v>
      </c>
      <c r="H50" s="50" t="s">
        <v>40</v>
      </c>
      <c r="I50" s="19">
        <v>47.74</v>
      </c>
      <c r="J50" s="19">
        <v>4.81</v>
      </c>
      <c r="K50" s="19">
        <f>(G50*I50)</f>
        <v>143.22</v>
      </c>
      <c r="L50" s="19">
        <f>(G50*J50)</f>
        <v>14.43</v>
      </c>
      <c r="M50" s="19">
        <f t="shared" si="2"/>
        <v>157.65</v>
      </c>
    </row>
    <row r="51" spans="1:13" s="61" customFormat="1" ht="12.75" customHeight="1">
      <c r="A51" s="72" t="s">
        <v>66</v>
      </c>
      <c r="B51" s="20">
        <v>43022</v>
      </c>
      <c r="C51" s="94" t="s">
        <v>71</v>
      </c>
      <c r="D51" s="95"/>
      <c r="E51" s="95"/>
      <c r="F51" s="96"/>
      <c r="G51" s="24">
        <v>2</v>
      </c>
      <c r="H51" s="50" t="s">
        <v>40</v>
      </c>
      <c r="I51" s="19">
        <v>301.97</v>
      </c>
      <c r="J51" s="19">
        <v>125.5</v>
      </c>
      <c r="K51" s="19">
        <f>G51*I51</f>
        <v>603.94</v>
      </c>
      <c r="L51" s="19">
        <f>G51*J51</f>
        <v>251</v>
      </c>
      <c r="M51" s="19">
        <f t="shared" si="2"/>
        <v>854.94</v>
      </c>
    </row>
    <row r="52" spans="1:13" s="61" customFormat="1" ht="12.75" customHeight="1">
      <c r="A52" s="72" t="s">
        <v>67</v>
      </c>
      <c r="B52" s="20">
        <v>42943</v>
      </c>
      <c r="C52" s="115" t="s">
        <v>81</v>
      </c>
      <c r="D52" s="116"/>
      <c r="E52" s="116"/>
      <c r="F52" s="44"/>
      <c r="G52" s="24">
        <v>5</v>
      </c>
      <c r="H52" s="50" t="s">
        <v>40</v>
      </c>
      <c r="I52" s="19">
        <v>68.22</v>
      </c>
      <c r="J52" s="19">
        <v>19.29</v>
      </c>
      <c r="K52" s="19">
        <f>G52*I52</f>
        <v>341.1</v>
      </c>
      <c r="L52" s="19">
        <f>G52*J52</f>
        <v>96.44999999999999</v>
      </c>
      <c r="M52" s="19">
        <f t="shared" si="2"/>
        <v>437.55</v>
      </c>
    </row>
    <row r="53" spans="1:13" s="61" customFormat="1" ht="12.75" customHeight="1">
      <c r="A53" s="72" t="s">
        <v>68</v>
      </c>
      <c r="B53" s="20">
        <v>43807</v>
      </c>
      <c r="C53" s="119" t="s">
        <v>82</v>
      </c>
      <c r="D53" s="120"/>
      <c r="E53" s="120"/>
      <c r="F53" s="44"/>
      <c r="G53" s="24">
        <v>5</v>
      </c>
      <c r="H53" s="50" t="s">
        <v>40</v>
      </c>
      <c r="I53" s="19">
        <v>48.45</v>
      </c>
      <c r="J53" s="19">
        <v>8.96</v>
      </c>
      <c r="K53" s="19">
        <f>G53*I53</f>
        <v>242.25</v>
      </c>
      <c r="L53" s="19">
        <f>G53*J53</f>
        <v>44.800000000000004</v>
      </c>
      <c r="M53" s="19">
        <f t="shared" si="2"/>
        <v>287.05</v>
      </c>
    </row>
    <row r="54" spans="1:13" ht="13.5" customHeight="1">
      <c r="A54" s="22">
        <v>9</v>
      </c>
      <c r="B54" s="60"/>
      <c r="C54" s="117" t="s">
        <v>79</v>
      </c>
      <c r="D54" s="118"/>
      <c r="E54" s="118"/>
      <c r="F54" s="44"/>
      <c r="G54" s="24"/>
      <c r="H54" s="50"/>
      <c r="I54" s="19"/>
      <c r="J54" s="19"/>
      <c r="K54" s="19">
        <f aca="true" t="shared" si="6" ref="K54:K99">G54*I54</f>
        <v>0</v>
      </c>
      <c r="L54" s="19">
        <f aca="true" t="shared" si="7" ref="L54:L99">G54*J54</f>
        <v>0</v>
      </c>
      <c r="M54" s="23">
        <f>SUM(M55+M59+M64+M69+M73+M78+M82)</f>
        <v>30026.140000000003</v>
      </c>
    </row>
    <row r="55" spans="1:13" s="61" customFormat="1" ht="13.5" customHeight="1">
      <c r="A55" s="22" t="s">
        <v>127</v>
      </c>
      <c r="B55" s="62"/>
      <c r="C55" s="113" t="s">
        <v>80</v>
      </c>
      <c r="D55" s="114"/>
      <c r="E55" s="114"/>
      <c r="F55" s="44"/>
      <c r="G55" s="24"/>
      <c r="H55" s="50"/>
      <c r="I55" s="19"/>
      <c r="J55" s="19"/>
      <c r="K55" s="19">
        <f t="shared" si="6"/>
        <v>0</v>
      </c>
      <c r="L55" s="19">
        <f t="shared" si="7"/>
        <v>0</v>
      </c>
      <c r="M55" s="23">
        <f>SUM(M56:M58)</f>
        <v>928.54</v>
      </c>
    </row>
    <row r="56" spans="1:13" s="61" customFormat="1" ht="12.75" customHeight="1">
      <c r="A56" s="20" t="s">
        <v>173</v>
      </c>
      <c r="B56" s="71">
        <v>43359</v>
      </c>
      <c r="C56" s="91" t="s">
        <v>78</v>
      </c>
      <c r="D56" s="92"/>
      <c r="E56" s="93"/>
      <c r="F56" s="66"/>
      <c r="G56" s="67">
        <v>60</v>
      </c>
      <c r="H56" s="50"/>
      <c r="I56" s="19">
        <v>1.76</v>
      </c>
      <c r="J56" s="19">
        <v>7.38</v>
      </c>
      <c r="K56" s="19">
        <f t="shared" si="6"/>
        <v>105.6</v>
      </c>
      <c r="L56" s="19">
        <f t="shared" si="7"/>
        <v>442.8</v>
      </c>
      <c r="M56" s="19">
        <f aca="true" t="shared" si="8" ref="M56:M99">SUM(K56+L56)</f>
        <v>548.4</v>
      </c>
    </row>
    <row r="57" spans="1:13" s="61" customFormat="1" ht="12.75" customHeight="1">
      <c r="A57" s="20" t="s">
        <v>174</v>
      </c>
      <c r="B57" s="71">
        <v>43362</v>
      </c>
      <c r="C57" s="91" t="s">
        <v>83</v>
      </c>
      <c r="D57" s="92"/>
      <c r="E57" s="93"/>
      <c r="F57" s="66"/>
      <c r="G57" s="67">
        <v>20</v>
      </c>
      <c r="H57" s="50"/>
      <c r="I57" s="19">
        <v>7.27</v>
      </c>
      <c r="J57" s="19">
        <v>7.38</v>
      </c>
      <c r="K57" s="19">
        <f t="shared" si="6"/>
        <v>145.39999999999998</v>
      </c>
      <c r="L57" s="19">
        <f t="shared" si="7"/>
        <v>147.6</v>
      </c>
      <c r="M57" s="19">
        <f t="shared" si="8"/>
        <v>293</v>
      </c>
    </row>
    <row r="58" spans="1:13" s="61" customFormat="1" ht="12.75" customHeight="1">
      <c r="A58" s="20" t="s">
        <v>175</v>
      </c>
      <c r="B58" s="63">
        <v>47976</v>
      </c>
      <c r="C58" s="91" t="s">
        <v>84</v>
      </c>
      <c r="D58" s="92"/>
      <c r="E58" s="93"/>
      <c r="F58" s="66"/>
      <c r="G58" s="67">
        <v>2</v>
      </c>
      <c r="H58" s="50"/>
      <c r="I58" s="19">
        <v>24.02</v>
      </c>
      <c r="J58" s="19">
        <v>19.55</v>
      </c>
      <c r="K58" s="19">
        <f t="shared" si="6"/>
        <v>48.04</v>
      </c>
      <c r="L58" s="19">
        <f t="shared" si="7"/>
        <v>39.1</v>
      </c>
      <c r="M58" s="19">
        <f t="shared" si="8"/>
        <v>87.14</v>
      </c>
    </row>
    <row r="59" spans="1:13" s="61" customFormat="1" ht="12.75" customHeight="1">
      <c r="A59" s="22" t="s">
        <v>128</v>
      </c>
      <c r="B59" s="64"/>
      <c r="C59" s="100" t="s">
        <v>85</v>
      </c>
      <c r="D59" s="101"/>
      <c r="E59" s="101"/>
      <c r="F59" s="66"/>
      <c r="G59" s="80"/>
      <c r="H59" s="50"/>
      <c r="I59" s="19"/>
      <c r="J59" s="19"/>
      <c r="K59" s="19">
        <f t="shared" si="6"/>
        <v>0</v>
      </c>
      <c r="L59" s="19">
        <f t="shared" si="7"/>
        <v>0</v>
      </c>
      <c r="M59" s="23">
        <f>SUM(M60:M63)</f>
        <v>8560.270000000002</v>
      </c>
    </row>
    <row r="60" spans="1:13" s="61" customFormat="1" ht="12.75" customHeight="1">
      <c r="A60" s="20" t="s">
        <v>176</v>
      </c>
      <c r="B60" s="71">
        <v>43356</v>
      </c>
      <c r="C60" s="91" t="s">
        <v>137</v>
      </c>
      <c r="D60" s="92"/>
      <c r="E60" s="93"/>
      <c r="F60" s="66"/>
      <c r="G60" s="67">
        <v>140</v>
      </c>
      <c r="H60" s="50" t="s">
        <v>21</v>
      </c>
      <c r="I60" s="19">
        <v>6.46</v>
      </c>
      <c r="J60" s="19">
        <v>3.68</v>
      </c>
      <c r="K60" s="19">
        <f t="shared" si="6"/>
        <v>904.4</v>
      </c>
      <c r="L60" s="19">
        <f t="shared" si="7"/>
        <v>515.2</v>
      </c>
      <c r="M60" s="19">
        <f t="shared" si="8"/>
        <v>1419.6</v>
      </c>
    </row>
    <row r="61" spans="1:13" s="61" customFormat="1" ht="12.75" customHeight="1">
      <c r="A61" s="20" t="s">
        <v>177</v>
      </c>
      <c r="B61" s="71">
        <v>43353</v>
      </c>
      <c r="C61" s="91" t="s">
        <v>86</v>
      </c>
      <c r="D61" s="92"/>
      <c r="E61" s="93"/>
      <c r="F61" s="66"/>
      <c r="G61" s="67">
        <v>1315</v>
      </c>
      <c r="H61" s="50" t="s">
        <v>21</v>
      </c>
      <c r="I61" s="19">
        <v>1.61</v>
      </c>
      <c r="J61" s="19">
        <v>1.82</v>
      </c>
      <c r="K61" s="19">
        <f t="shared" si="6"/>
        <v>2117.15</v>
      </c>
      <c r="L61" s="19">
        <f t="shared" si="7"/>
        <v>2393.3</v>
      </c>
      <c r="M61" s="19">
        <f t="shared" si="8"/>
        <v>4510.450000000001</v>
      </c>
    </row>
    <row r="62" spans="1:13" s="61" customFormat="1" ht="12.75" customHeight="1">
      <c r="A62" s="20" t="s">
        <v>178</v>
      </c>
      <c r="B62" s="71">
        <v>43354</v>
      </c>
      <c r="C62" s="91" t="s">
        <v>138</v>
      </c>
      <c r="D62" s="92"/>
      <c r="E62" s="93"/>
      <c r="F62" s="66"/>
      <c r="G62" s="67">
        <v>312</v>
      </c>
      <c r="H62" s="50" t="s">
        <v>21</v>
      </c>
      <c r="I62" s="19">
        <v>2.44</v>
      </c>
      <c r="J62" s="19">
        <v>3.68</v>
      </c>
      <c r="K62" s="19">
        <f>G62*I62</f>
        <v>761.28</v>
      </c>
      <c r="L62" s="19">
        <f>G62*J62</f>
        <v>1148.16</v>
      </c>
      <c r="M62" s="19">
        <f>SUM(K62+L62)</f>
        <v>1909.44</v>
      </c>
    </row>
    <row r="63" spans="1:13" s="61" customFormat="1" ht="12.75" customHeight="1">
      <c r="A63" s="20" t="s">
        <v>179</v>
      </c>
      <c r="B63" s="71">
        <v>43355</v>
      </c>
      <c r="C63" s="91" t="s">
        <v>87</v>
      </c>
      <c r="D63" s="92"/>
      <c r="E63" s="93"/>
      <c r="F63" s="66"/>
      <c r="G63" s="67">
        <v>123</v>
      </c>
      <c r="H63" s="50" t="s">
        <v>21</v>
      </c>
      <c r="I63" s="19">
        <v>2.18</v>
      </c>
      <c r="J63" s="19">
        <v>3.68</v>
      </c>
      <c r="K63" s="19">
        <f t="shared" si="6"/>
        <v>268.14000000000004</v>
      </c>
      <c r="L63" s="19">
        <f t="shared" si="7"/>
        <v>452.64000000000004</v>
      </c>
      <c r="M63" s="19">
        <f t="shared" si="8"/>
        <v>720.7800000000001</v>
      </c>
    </row>
    <row r="64" spans="1:13" s="61" customFormat="1" ht="12.75" customHeight="1">
      <c r="A64" s="22" t="s">
        <v>180</v>
      </c>
      <c r="B64" s="71"/>
      <c r="C64" s="100" t="s">
        <v>88</v>
      </c>
      <c r="D64" s="101"/>
      <c r="E64" s="101"/>
      <c r="F64" s="66"/>
      <c r="G64" s="80"/>
      <c r="H64" s="50"/>
      <c r="I64" s="19"/>
      <c r="J64" s="19"/>
      <c r="K64" s="19">
        <f t="shared" si="6"/>
        <v>0</v>
      </c>
      <c r="L64" s="19">
        <f t="shared" si="7"/>
        <v>0</v>
      </c>
      <c r="M64" s="23">
        <f>SUM(M65:M68)</f>
        <v>2394.42</v>
      </c>
    </row>
    <row r="65" spans="1:13" s="61" customFormat="1" ht="12.75" customHeight="1">
      <c r="A65" s="20" t="s">
        <v>181</v>
      </c>
      <c r="B65" s="71">
        <v>43629</v>
      </c>
      <c r="C65" s="91" t="s">
        <v>89</v>
      </c>
      <c r="D65" s="92"/>
      <c r="E65" s="93"/>
      <c r="F65" s="66"/>
      <c r="G65" s="67">
        <v>17</v>
      </c>
      <c r="H65" s="50"/>
      <c r="I65" s="19">
        <v>7.54</v>
      </c>
      <c r="J65" s="19">
        <v>7.38</v>
      </c>
      <c r="K65" s="19">
        <f t="shared" si="6"/>
        <v>128.18</v>
      </c>
      <c r="L65" s="19">
        <f t="shared" si="7"/>
        <v>125.46</v>
      </c>
      <c r="M65" s="19">
        <f t="shared" si="8"/>
        <v>253.64</v>
      </c>
    </row>
    <row r="66" spans="1:13" s="61" customFormat="1" ht="12.75" customHeight="1">
      <c r="A66" s="20" t="s">
        <v>182</v>
      </c>
      <c r="B66" s="71">
        <v>43419</v>
      </c>
      <c r="C66" s="91" t="s">
        <v>90</v>
      </c>
      <c r="D66" s="92"/>
      <c r="E66" s="93"/>
      <c r="F66" s="66"/>
      <c r="G66" s="67">
        <v>2</v>
      </c>
      <c r="H66" s="50"/>
      <c r="I66" s="19">
        <v>13.03</v>
      </c>
      <c r="J66" s="19">
        <v>11.08</v>
      </c>
      <c r="K66" s="19">
        <f t="shared" si="6"/>
        <v>26.06</v>
      </c>
      <c r="L66" s="19">
        <f t="shared" si="7"/>
        <v>22.16</v>
      </c>
      <c r="M66" s="19">
        <f t="shared" si="8"/>
        <v>48.22</v>
      </c>
    </row>
    <row r="67" spans="1:13" s="61" customFormat="1" ht="12.75" customHeight="1">
      <c r="A67" s="20" t="s">
        <v>183</v>
      </c>
      <c r="B67" s="71">
        <v>43425</v>
      </c>
      <c r="C67" s="91" t="s">
        <v>139</v>
      </c>
      <c r="D67" s="92"/>
      <c r="E67" s="93"/>
      <c r="F67" s="66"/>
      <c r="G67" s="67">
        <v>71</v>
      </c>
      <c r="H67" s="50"/>
      <c r="I67" s="19">
        <v>7.92</v>
      </c>
      <c r="J67" s="19">
        <v>14.79</v>
      </c>
      <c r="K67" s="19">
        <f>G67*I67</f>
        <v>562.32</v>
      </c>
      <c r="L67" s="19">
        <f>G67*J67</f>
        <v>1050.09</v>
      </c>
      <c r="M67" s="19">
        <f>SUM(K67+L67)</f>
        <v>1612.4099999999999</v>
      </c>
    </row>
    <row r="68" spans="1:13" s="61" customFormat="1" ht="12.75" customHeight="1">
      <c r="A68" s="20" t="s">
        <v>184</v>
      </c>
      <c r="B68" s="71">
        <v>43690</v>
      </c>
      <c r="C68" s="91" t="s">
        <v>91</v>
      </c>
      <c r="D68" s="92"/>
      <c r="E68" s="93"/>
      <c r="F68" s="66"/>
      <c r="G68" s="67">
        <v>15</v>
      </c>
      <c r="H68" s="50"/>
      <c r="I68" s="19">
        <v>9.83</v>
      </c>
      <c r="J68" s="19">
        <v>22.18</v>
      </c>
      <c r="K68" s="19">
        <f t="shared" si="6"/>
        <v>147.45</v>
      </c>
      <c r="L68" s="19">
        <f t="shared" si="7"/>
        <v>332.7</v>
      </c>
      <c r="M68" s="19">
        <f t="shared" si="8"/>
        <v>480.15</v>
      </c>
    </row>
    <row r="69" spans="1:13" s="61" customFormat="1" ht="12.75" customHeight="1">
      <c r="A69" s="22" t="s">
        <v>185</v>
      </c>
      <c r="B69" s="71"/>
      <c r="C69" s="100" t="s">
        <v>92</v>
      </c>
      <c r="D69" s="101"/>
      <c r="E69" s="101"/>
      <c r="F69" s="66"/>
      <c r="G69" s="80"/>
      <c r="H69" s="50"/>
      <c r="I69" s="19"/>
      <c r="J69" s="19"/>
      <c r="K69" s="19">
        <f t="shared" si="6"/>
        <v>0</v>
      </c>
      <c r="L69" s="19">
        <f t="shared" si="7"/>
        <v>0</v>
      </c>
      <c r="M69" s="23">
        <f>SUM(M70:M72)</f>
        <v>475.61</v>
      </c>
    </row>
    <row r="70" spans="1:13" s="61" customFormat="1" ht="12.75" customHeight="1">
      <c r="A70" s="20" t="s">
        <v>186</v>
      </c>
      <c r="B70" s="71">
        <v>43381</v>
      </c>
      <c r="C70" s="91" t="s">
        <v>93</v>
      </c>
      <c r="D70" s="92"/>
      <c r="E70" s="92"/>
      <c r="F70" s="66"/>
      <c r="G70" s="67">
        <v>8</v>
      </c>
      <c r="H70" s="50"/>
      <c r="I70" s="19">
        <v>9.85</v>
      </c>
      <c r="J70" s="19">
        <v>9.24</v>
      </c>
      <c r="K70" s="19">
        <f t="shared" si="6"/>
        <v>78.8</v>
      </c>
      <c r="L70" s="19">
        <f t="shared" si="7"/>
        <v>73.92</v>
      </c>
      <c r="M70" s="19">
        <f t="shared" si="8"/>
        <v>152.72</v>
      </c>
    </row>
    <row r="71" spans="1:13" s="61" customFormat="1" ht="12.75" customHeight="1">
      <c r="A71" s="20" t="s">
        <v>187</v>
      </c>
      <c r="B71" s="71">
        <v>43382</v>
      </c>
      <c r="C71" s="91" t="s">
        <v>94</v>
      </c>
      <c r="D71" s="92"/>
      <c r="E71" s="92"/>
      <c r="F71" s="66"/>
      <c r="G71" s="67">
        <v>15</v>
      </c>
      <c r="H71" s="50"/>
      <c r="I71" s="19">
        <v>9.81</v>
      </c>
      <c r="J71" s="19">
        <v>9.24</v>
      </c>
      <c r="K71" s="19">
        <f t="shared" si="6"/>
        <v>147.15</v>
      </c>
      <c r="L71" s="19">
        <f t="shared" si="7"/>
        <v>138.6</v>
      </c>
      <c r="M71" s="19">
        <f t="shared" si="8"/>
        <v>285.75</v>
      </c>
    </row>
    <row r="72" spans="1:13" s="61" customFormat="1" ht="12.75" customHeight="1">
      <c r="A72" s="20" t="s">
        <v>188</v>
      </c>
      <c r="B72" s="71">
        <v>43383</v>
      </c>
      <c r="C72" s="91" t="s">
        <v>95</v>
      </c>
      <c r="D72" s="92"/>
      <c r="E72" s="92"/>
      <c r="F72" s="66"/>
      <c r="G72" s="67">
        <v>2</v>
      </c>
      <c r="H72" s="50"/>
      <c r="I72" s="19">
        <v>9.33</v>
      </c>
      <c r="J72" s="19">
        <v>9.24</v>
      </c>
      <c r="K72" s="19">
        <f t="shared" si="6"/>
        <v>18.66</v>
      </c>
      <c r="L72" s="19">
        <f t="shared" si="7"/>
        <v>18.48</v>
      </c>
      <c r="M72" s="19">
        <f t="shared" si="8"/>
        <v>37.14</v>
      </c>
    </row>
    <row r="73" spans="1:13" s="61" customFormat="1" ht="12.75" customHeight="1">
      <c r="A73" s="22" t="s">
        <v>189</v>
      </c>
      <c r="B73" s="71"/>
      <c r="C73" s="86" t="s">
        <v>96</v>
      </c>
      <c r="D73" s="87"/>
      <c r="E73" s="87"/>
      <c r="F73" s="66"/>
      <c r="G73" s="67"/>
      <c r="H73" s="50"/>
      <c r="I73" s="19"/>
      <c r="J73" s="19"/>
      <c r="K73" s="19">
        <f t="shared" si="6"/>
        <v>0</v>
      </c>
      <c r="L73" s="19">
        <f t="shared" si="7"/>
        <v>0</v>
      </c>
      <c r="M73" s="23">
        <f>SUM(M74:M77)</f>
        <v>7953.35</v>
      </c>
    </row>
    <row r="74" spans="1:13" s="61" customFormat="1" ht="12.75" customHeight="1">
      <c r="A74" s="20" t="s">
        <v>190</v>
      </c>
      <c r="B74" s="63">
        <v>47983</v>
      </c>
      <c r="C74" s="91" t="s">
        <v>97</v>
      </c>
      <c r="D74" s="92"/>
      <c r="E74" s="92"/>
      <c r="F74" s="66"/>
      <c r="G74" s="67">
        <v>1035</v>
      </c>
      <c r="H74" s="50" t="s">
        <v>21</v>
      </c>
      <c r="I74" s="19">
        <v>2.63</v>
      </c>
      <c r="J74" s="19">
        <v>1.82</v>
      </c>
      <c r="K74" s="19">
        <f t="shared" si="6"/>
        <v>2722.0499999999997</v>
      </c>
      <c r="L74" s="19">
        <f t="shared" si="7"/>
        <v>1883.7</v>
      </c>
      <c r="M74" s="19">
        <f t="shared" si="8"/>
        <v>4605.75</v>
      </c>
    </row>
    <row r="75" spans="1:13" s="61" customFormat="1" ht="12.75" customHeight="1">
      <c r="A75" s="20" t="s">
        <v>191</v>
      </c>
      <c r="B75" s="63">
        <v>47987</v>
      </c>
      <c r="C75" s="91" t="s">
        <v>98</v>
      </c>
      <c r="D75" s="92"/>
      <c r="E75" s="92"/>
      <c r="F75" s="66"/>
      <c r="G75" s="67">
        <v>100</v>
      </c>
      <c r="H75" s="50" t="s">
        <v>21</v>
      </c>
      <c r="I75" s="19">
        <v>3.87</v>
      </c>
      <c r="J75" s="19">
        <v>5.53</v>
      </c>
      <c r="K75" s="19">
        <f t="shared" si="6"/>
        <v>387</v>
      </c>
      <c r="L75" s="19">
        <f t="shared" si="7"/>
        <v>553</v>
      </c>
      <c r="M75" s="19">
        <f t="shared" si="8"/>
        <v>940</v>
      </c>
    </row>
    <row r="76" spans="1:13" s="61" customFormat="1" ht="12.75" customHeight="1">
      <c r="A76" s="20" t="s">
        <v>192</v>
      </c>
      <c r="B76" s="63">
        <v>43469</v>
      </c>
      <c r="C76" s="91" t="s">
        <v>140</v>
      </c>
      <c r="D76" s="92"/>
      <c r="E76" s="92"/>
      <c r="F76" s="66"/>
      <c r="G76" s="67">
        <v>100</v>
      </c>
      <c r="H76" s="50" t="s">
        <v>21</v>
      </c>
      <c r="I76" s="19">
        <v>7.87</v>
      </c>
      <c r="J76" s="19">
        <v>14.79</v>
      </c>
      <c r="K76" s="19">
        <f>G76*I76</f>
        <v>787</v>
      </c>
      <c r="L76" s="19">
        <f>G76*J76</f>
        <v>1479</v>
      </c>
      <c r="M76" s="19">
        <f>SUM(K76+L76)</f>
        <v>2266</v>
      </c>
    </row>
    <row r="77" spans="1:13" s="61" customFormat="1" ht="12.75" customHeight="1">
      <c r="A77" s="20" t="s">
        <v>193</v>
      </c>
      <c r="B77" s="63">
        <v>43251</v>
      </c>
      <c r="C77" s="91" t="s">
        <v>141</v>
      </c>
      <c r="D77" s="92"/>
      <c r="E77" s="92"/>
      <c r="F77" s="66"/>
      <c r="G77" s="67">
        <v>30</v>
      </c>
      <c r="H77" s="50" t="s">
        <v>136</v>
      </c>
      <c r="I77" s="19">
        <v>1.04</v>
      </c>
      <c r="J77" s="19">
        <v>3.68</v>
      </c>
      <c r="K77" s="19">
        <f>G77*I77</f>
        <v>31.200000000000003</v>
      </c>
      <c r="L77" s="19">
        <f>G77*J77</f>
        <v>110.4</v>
      </c>
      <c r="M77" s="19">
        <f>SUM(K77+L77)</f>
        <v>141.60000000000002</v>
      </c>
    </row>
    <row r="78" spans="1:13" s="61" customFormat="1" ht="12.75" customHeight="1">
      <c r="A78" s="22" t="s">
        <v>194</v>
      </c>
      <c r="B78" s="64"/>
      <c r="C78" s="100" t="s">
        <v>99</v>
      </c>
      <c r="D78" s="101"/>
      <c r="E78" s="101"/>
      <c r="F78" s="66"/>
      <c r="G78" s="67"/>
      <c r="H78" s="50"/>
      <c r="I78" s="19"/>
      <c r="J78" s="19"/>
      <c r="K78" s="19">
        <f t="shared" si="6"/>
        <v>0</v>
      </c>
      <c r="L78" s="19">
        <f t="shared" si="7"/>
        <v>0</v>
      </c>
      <c r="M78" s="23">
        <f>SUM(M79:M81)</f>
        <v>8179.79</v>
      </c>
    </row>
    <row r="79" spans="1:13" s="61" customFormat="1" ht="12.75" customHeight="1">
      <c r="A79" s="20" t="s">
        <v>195</v>
      </c>
      <c r="B79" s="71">
        <v>43804</v>
      </c>
      <c r="C79" s="102" t="s">
        <v>100</v>
      </c>
      <c r="D79" s="103"/>
      <c r="E79" s="103"/>
      <c r="F79" s="66"/>
      <c r="G79" s="67">
        <v>10</v>
      </c>
      <c r="H79" s="50"/>
      <c r="I79" s="19">
        <v>103.34</v>
      </c>
      <c r="J79" s="19">
        <v>36.99</v>
      </c>
      <c r="K79" s="19">
        <f t="shared" si="6"/>
        <v>1033.4</v>
      </c>
      <c r="L79" s="19">
        <f t="shared" si="7"/>
        <v>369.90000000000003</v>
      </c>
      <c r="M79" s="19">
        <f t="shared" si="8"/>
        <v>1403.3000000000002</v>
      </c>
    </row>
    <row r="80" spans="1:13" s="61" customFormat="1" ht="12.75" customHeight="1">
      <c r="A80" s="20" t="s">
        <v>196</v>
      </c>
      <c r="B80" s="71">
        <v>43682</v>
      </c>
      <c r="C80" s="91" t="s">
        <v>101</v>
      </c>
      <c r="D80" s="92"/>
      <c r="E80" s="92"/>
      <c r="F80" s="66"/>
      <c r="G80" s="67">
        <v>32</v>
      </c>
      <c r="H80" s="50"/>
      <c r="I80" s="19">
        <v>156.7</v>
      </c>
      <c r="J80" s="19">
        <v>36.99</v>
      </c>
      <c r="K80" s="19">
        <f t="shared" si="6"/>
        <v>5014.4</v>
      </c>
      <c r="L80" s="19">
        <f t="shared" si="7"/>
        <v>1183.68</v>
      </c>
      <c r="M80" s="19">
        <f t="shared" si="8"/>
        <v>6198.08</v>
      </c>
    </row>
    <row r="81" spans="1:13" s="61" customFormat="1" ht="12.75" customHeight="1">
      <c r="A81" s="20" t="s">
        <v>197</v>
      </c>
      <c r="B81" s="71">
        <v>43622</v>
      </c>
      <c r="C81" s="91" t="s">
        <v>142</v>
      </c>
      <c r="D81" s="92"/>
      <c r="E81" s="92"/>
      <c r="F81" s="66"/>
      <c r="G81" s="67">
        <v>1</v>
      </c>
      <c r="H81" s="50"/>
      <c r="I81" s="19">
        <v>448.93</v>
      </c>
      <c r="J81" s="19">
        <v>129.48</v>
      </c>
      <c r="K81" s="19">
        <f t="shared" si="6"/>
        <v>448.93</v>
      </c>
      <c r="L81" s="19">
        <f t="shared" si="7"/>
        <v>129.48</v>
      </c>
      <c r="M81" s="19">
        <f t="shared" si="8"/>
        <v>578.41</v>
      </c>
    </row>
    <row r="82" spans="1:13" s="61" customFormat="1" ht="12.75" customHeight="1">
      <c r="A82" s="22" t="s">
        <v>198</v>
      </c>
      <c r="B82" s="71"/>
      <c r="C82" s="88" t="s">
        <v>143</v>
      </c>
      <c r="D82" s="85"/>
      <c r="E82" s="85"/>
      <c r="F82" s="66"/>
      <c r="G82" s="67"/>
      <c r="H82" s="50"/>
      <c r="I82" s="19"/>
      <c r="J82" s="19"/>
      <c r="K82" s="19">
        <f t="shared" si="6"/>
        <v>0</v>
      </c>
      <c r="L82" s="19">
        <f t="shared" si="7"/>
        <v>0</v>
      </c>
      <c r="M82" s="23">
        <f>SUM(M83:M85)</f>
        <v>1534.1599999999999</v>
      </c>
    </row>
    <row r="83" spans="1:13" s="61" customFormat="1" ht="12.75" customHeight="1">
      <c r="A83" s="20" t="s">
        <v>199</v>
      </c>
      <c r="B83" s="71">
        <v>43542</v>
      </c>
      <c r="C83" s="84" t="s">
        <v>144</v>
      </c>
      <c r="D83" s="85"/>
      <c r="E83" s="85"/>
      <c r="F83" s="66"/>
      <c r="G83" s="89">
        <v>5</v>
      </c>
      <c r="H83" s="89" t="s">
        <v>145</v>
      </c>
      <c r="I83" s="19">
        <v>32.34</v>
      </c>
      <c r="J83" s="19">
        <v>73.99</v>
      </c>
      <c r="K83" s="19">
        <f t="shared" si="6"/>
        <v>161.70000000000002</v>
      </c>
      <c r="L83" s="19">
        <f t="shared" si="7"/>
        <v>369.95</v>
      </c>
      <c r="M83" s="19">
        <f t="shared" si="8"/>
        <v>531.65</v>
      </c>
    </row>
    <row r="84" spans="1:13" s="61" customFormat="1" ht="12.75" customHeight="1">
      <c r="A84" s="20" t="s">
        <v>200</v>
      </c>
      <c r="B84" s="71">
        <v>43542</v>
      </c>
      <c r="C84" s="84" t="s">
        <v>146</v>
      </c>
      <c r="D84" s="85"/>
      <c r="E84" s="85"/>
      <c r="F84" s="66"/>
      <c r="G84" s="89">
        <v>3</v>
      </c>
      <c r="H84" s="89" t="s">
        <v>145</v>
      </c>
      <c r="I84" s="19">
        <v>32.34</v>
      </c>
      <c r="J84" s="19">
        <v>73.99</v>
      </c>
      <c r="K84" s="19">
        <f t="shared" si="6"/>
        <v>97.02000000000001</v>
      </c>
      <c r="L84" s="19">
        <f t="shared" si="7"/>
        <v>221.96999999999997</v>
      </c>
      <c r="M84" s="19">
        <f t="shared" si="8"/>
        <v>318.99</v>
      </c>
    </row>
    <row r="85" spans="1:13" s="61" customFormat="1" ht="12.75" customHeight="1">
      <c r="A85" s="20" t="s">
        <v>201</v>
      </c>
      <c r="B85" s="71">
        <v>40017</v>
      </c>
      <c r="C85" s="84" t="s">
        <v>147</v>
      </c>
      <c r="D85" s="85"/>
      <c r="E85" s="85"/>
      <c r="F85" s="66"/>
      <c r="G85" s="89">
        <v>128</v>
      </c>
      <c r="H85" s="89" t="s">
        <v>21</v>
      </c>
      <c r="I85" s="19">
        <v>1.66</v>
      </c>
      <c r="J85" s="19">
        <v>3.68</v>
      </c>
      <c r="K85" s="19">
        <f t="shared" si="6"/>
        <v>212.48</v>
      </c>
      <c r="L85" s="19">
        <f t="shared" si="7"/>
        <v>471.04</v>
      </c>
      <c r="M85" s="19">
        <f t="shared" si="8"/>
        <v>683.52</v>
      </c>
    </row>
    <row r="86" spans="1:13" s="61" customFormat="1" ht="15" customHeight="1">
      <c r="A86" s="22">
        <v>10</v>
      </c>
      <c r="B86" s="22"/>
      <c r="C86" s="110" t="s">
        <v>115</v>
      </c>
      <c r="D86" s="111"/>
      <c r="E86" s="111"/>
      <c r="F86" s="112"/>
      <c r="G86" s="24"/>
      <c r="H86" s="50"/>
      <c r="I86" s="19"/>
      <c r="J86" s="19"/>
      <c r="K86" s="19">
        <f>G86*I86</f>
        <v>0</v>
      </c>
      <c r="L86" s="19">
        <f>G86*J86</f>
        <v>0</v>
      </c>
      <c r="M86" s="23">
        <f>SUM(M87:M88)</f>
        <v>9437.957999999999</v>
      </c>
    </row>
    <row r="87" spans="1:13" s="61" customFormat="1" ht="12.75" customHeight="1">
      <c r="A87" s="20" t="s">
        <v>129</v>
      </c>
      <c r="B87" s="20">
        <v>42869</v>
      </c>
      <c r="C87" s="81" t="s">
        <v>116</v>
      </c>
      <c r="D87" s="76"/>
      <c r="E87" s="76"/>
      <c r="F87" s="44"/>
      <c r="G87" s="24">
        <v>42.9</v>
      </c>
      <c r="H87" s="50" t="s">
        <v>27</v>
      </c>
      <c r="I87" s="19">
        <v>168.14</v>
      </c>
      <c r="J87" s="19">
        <v>43</v>
      </c>
      <c r="K87" s="19">
        <f>G87*I87</f>
        <v>7213.205999999999</v>
      </c>
      <c r="L87" s="19">
        <f>G87*J87</f>
        <v>1844.7</v>
      </c>
      <c r="M87" s="19">
        <f>SUM(K87+L87)</f>
        <v>9057.905999999999</v>
      </c>
    </row>
    <row r="88" spans="1:13" s="61" customFormat="1" ht="12.75" customHeight="1">
      <c r="A88" s="20" t="s">
        <v>130</v>
      </c>
      <c r="B88" s="20">
        <v>42869</v>
      </c>
      <c r="C88" s="81" t="s">
        <v>117</v>
      </c>
      <c r="D88" s="76"/>
      <c r="E88" s="76"/>
      <c r="F88" s="44"/>
      <c r="G88" s="24">
        <v>1.8</v>
      </c>
      <c r="H88" s="50" t="s">
        <v>27</v>
      </c>
      <c r="I88" s="19">
        <v>168.14</v>
      </c>
      <c r="J88" s="19">
        <v>43</v>
      </c>
      <c r="K88" s="19">
        <f>G88*I88</f>
        <v>302.652</v>
      </c>
      <c r="L88" s="19">
        <f>G88*J88</f>
        <v>77.4</v>
      </c>
      <c r="M88" s="19">
        <f>SUM(K88+L88)</f>
        <v>380.052</v>
      </c>
    </row>
    <row r="89" spans="1:13" s="61" customFormat="1" ht="15" customHeight="1">
      <c r="A89" s="22">
        <v>11</v>
      </c>
      <c r="B89" s="22"/>
      <c r="C89" s="77" t="s">
        <v>43</v>
      </c>
      <c r="D89" s="78"/>
      <c r="E89" s="78"/>
      <c r="F89" s="82"/>
      <c r="G89" s="57"/>
      <c r="H89" s="58"/>
      <c r="I89" s="19"/>
      <c r="J89" s="19"/>
      <c r="K89" s="19">
        <f t="shared" si="6"/>
        <v>0</v>
      </c>
      <c r="L89" s="19">
        <f t="shared" si="7"/>
        <v>0</v>
      </c>
      <c r="M89" s="23">
        <f>SUM(M90:M93)</f>
        <v>36749.6364</v>
      </c>
    </row>
    <row r="90" spans="1:13" s="61" customFormat="1" ht="13.5" customHeight="1">
      <c r="A90" s="20" t="s">
        <v>59</v>
      </c>
      <c r="B90" s="74">
        <v>42780</v>
      </c>
      <c r="C90" s="94" t="s">
        <v>44</v>
      </c>
      <c r="D90" s="95"/>
      <c r="E90" s="95"/>
      <c r="F90" s="96"/>
      <c r="G90" s="24">
        <v>1370.42</v>
      </c>
      <c r="H90" s="58" t="s">
        <v>27</v>
      </c>
      <c r="I90" s="19"/>
      <c r="J90" s="19">
        <v>3.51</v>
      </c>
      <c r="K90" s="19">
        <f t="shared" si="6"/>
        <v>0</v>
      </c>
      <c r="L90" s="19">
        <f t="shared" si="7"/>
        <v>4810.1742</v>
      </c>
      <c r="M90" s="19">
        <f t="shared" si="8"/>
        <v>4810.1742</v>
      </c>
    </row>
    <row r="91" spans="1:13" s="61" customFormat="1" ht="15" customHeight="1">
      <c r="A91" s="20" t="s">
        <v>60</v>
      </c>
      <c r="B91" s="74">
        <v>42802</v>
      </c>
      <c r="C91" s="94" t="s">
        <v>45</v>
      </c>
      <c r="D91" s="95"/>
      <c r="E91" s="95"/>
      <c r="F91" s="96"/>
      <c r="G91" s="24">
        <v>193.05</v>
      </c>
      <c r="H91" s="50" t="s">
        <v>27</v>
      </c>
      <c r="I91" s="19">
        <v>1.93</v>
      </c>
      <c r="J91" s="19">
        <v>7.71</v>
      </c>
      <c r="K91" s="19">
        <f t="shared" si="6"/>
        <v>372.5865</v>
      </c>
      <c r="L91" s="19">
        <f t="shared" si="7"/>
        <v>1488.4155</v>
      </c>
      <c r="M91" s="19">
        <f t="shared" si="8"/>
        <v>1861.002</v>
      </c>
    </row>
    <row r="92" spans="1:13" s="61" customFormat="1" ht="14.25" customHeight="1">
      <c r="A92" s="20" t="s">
        <v>156</v>
      </c>
      <c r="B92" s="74">
        <v>42782</v>
      </c>
      <c r="C92" s="94" t="s">
        <v>46</v>
      </c>
      <c r="D92" s="95"/>
      <c r="E92" s="95"/>
      <c r="F92" s="96"/>
      <c r="G92" s="24">
        <v>1370.42</v>
      </c>
      <c r="H92" s="50" t="s">
        <v>27</v>
      </c>
      <c r="I92" s="19">
        <v>6.86</v>
      </c>
      <c r="J92" s="19">
        <v>13.65</v>
      </c>
      <c r="K92" s="19">
        <f t="shared" si="6"/>
        <v>9401.0812</v>
      </c>
      <c r="L92" s="19">
        <f t="shared" si="7"/>
        <v>18706.233</v>
      </c>
      <c r="M92" s="19">
        <f t="shared" si="8"/>
        <v>28107.3142</v>
      </c>
    </row>
    <row r="93" spans="1:14" s="61" customFormat="1" ht="15" customHeight="1">
      <c r="A93" s="20" t="s">
        <v>157</v>
      </c>
      <c r="B93" s="75">
        <v>42784</v>
      </c>
      <c r="C93" s="94" t="s">
        <v>47</v>
      </c>
      <c r="D93" s="95"/>
      <c r="E93" s="95"/>
      <c r="F93" s="96"/>
      <c r="G93" s="24">
        <v>58.7</v>
      </c>
      <c r="H93" s="50" t="s">
        <v>27</v>
      </c>
      <c r="I93" s="19">
        <v>9.78</v>
      </c>
      <c r="J93" s="19">
        <v>23.8</v>
      </c>
      <c r="K93" s="19">
        <f t="shared" si="6"/>
        <v>574.086</v>
      </c>
      <c r="L93" s="19">
        <f t="shared" si="7"/>
        <v>1397.0600000000002</v>
      </c>
      <c r="M93" s="19">
        <f t="shared" si="8"/>
        <v>1971.1460000000002</v>
      </c>
      <c r="N93" s="65"/>
    </row>
    <row r="94" spans="1:13" s="61" customFormat="1" ht="15" customHeight="1">
      <c r="A94" s="22">
        <v>12</v>
      </c>
      <c r="B94" s="22"/>
      <c r="C94" s="110" t="s">
        <v>75</v>
      </c>
      <c r="D94" s="111"/>
      <c r="E94" s="111"/>
      <c r="F94" s="112"/>
      <c r="G94" s="57"/>
      <c r="H94" s="50"/>
      <c r="I94" s="19"/>
      <c r="J94" s="19"/>
      <c r="K94" s="19">
        <f t="shared" si="6"/>
        <v>0</v>
      </c>
      <c r="L94" s="19">
        <f t="shared" si="7"/>
        <v>0</v>
      </c>
      <c r="M94" s="23">
        <f>SUM(M95:M99)</f>
        <v>7457.5468</v>
      </c>
    </row>
    <row r="95" spans="1:13" s="61" customFormat="1" ht="15" customHeight="1">
      <c r="A95" s="20" t="s">
        <v>202</v>
      </c>
      <c r="B95" s="83">
        <v>43684</v>
      </c>
      <c r="C95" s="97" t="s">
        <v>119</v>
      </c>
      <c r="D95" s="98"/>
      <c r="E95" s="98"/>
      <c r="F95" s="79"/>
      <c r="G95" s="24">
        <v>1</v>
      </c>
      <c r="H95" s="50"/>
      <c r="I95" s="19">
        <v>653.56</v>
      </c>
      <c r="J95" s="19">
        <v>466.04</v>
      </c>
      <c r="K95" s="19">
        <f t="shared" si="6"/>
        <v>653.56</v>
      </c>
      <c r="L95" s="19">
        <f t="shared" si="7"/>
        <v>466.04</v>
      </c>
      <c r="M95" s="19">
        <f t="shared" si="8"/>
        <v>1119.6</v>
      </c>
    </row>
    <row r="96" spans="1:13" s="61" customFormat="1" ht="12.75" customHeight="1">
      <c r="A96" s="20" t="s">
        <v>203</v>
      </c>
      <c r="B96" s="71">
        <v>43700</v>
      </c>
      <c r="C96" s="94" t="s">
        <v>118</v>
      </c>
      <c r="D96" s="95"/>
      <c r="E96" s="95"/>
      <c r="F96" s="96"/>
      <c r="G96" s="24">
        <v>9</v>
      </c>
      <c r="H96" s="50" t="s">
        <v>40</v>
      </c>
      <c r="I96" s="19">
        <v>157.67</v>
      </c>
      <c r="J96" s="19">
        <v>44.38</v>
      </c>
      <c r="K96" s="19">
        <f t="shared" si="6"/>
        <v>1419.03</v>
      </c>
      <c r="L96" s="19">
        <f t="shared" si="7"/>
        <v>399.42</v>
      </c>
      <c r="M96" s="19">
        <f t="shared" si="8"/>
        <v>1818.45</v>
      </c>
    </row>
    <row r="97" spans="1:13" s="61" customFormat="1" ht="12.75" customHeight="1">
      <c r="A97" s="20" t="s">
        <v>204</v>
      </c>
      <c r="B97" s="71">
        <v>43730</v>
      </c>
      <c r="C97" s="94" t="s">
        <v>133</v>
      </c>
      <c r="D97" s="95"/>
      <c r="E97" s="95"/>
      <c r="F97" s="96"/>
      <c r="G97" s="24">
        <v>9</v>
      </c>
      <c r="H97" s="50" t="s">
        <v>40</v>
      </c>
      <c r="I97" s="19">
        <v>157.67</v>
      </c>
      <c r="J97" s="19">
        <v>44.38</v>
      </c>
      <c r="K97" s="19">
        <f t="shared" si="6"/>
        <v>1419.03</v>
      </c>
      <c r="L97" s="19">
        <f t="shared" si="7"/>
        <v>399.42</v>
      </c>
      <c r="M97" s="19">
        <f t="shared" si="8"/>
        <v>1818.45</v>
      </c>
    </row>
    <row r="98" spans="1:13" s="61" customFormat="1" ht="12.75" customHeight="1">
      <c r="A98" s="20" t="s">
        <v>205</v>
      </c>
      <c r="B98" s="71">
        <v>43612</v>
      </c>
      <c r="C98" s="94" t="s">
        <v>102</v>
      </c>
      <c r="D98" s="95"/>
      <c r="E98" s="95"/>
      <c r="F98" s="96"/>
      <c r="G98" s="24">
        <v>2</v>
      </c>
      <c r="H98" s="50" t="s">
        <v>40</v>
      </c>
      <c r="I98" s="19">
        <v>145.36</v>
      </c>
      <c r="J98" s="19">
        <v>14.47</v>
      </c>
      <c r="K98" s="19">
        <f t="shared" si="6"/>
        <v>290.72</v>
      </c>
      <c r="L98" s="19">
        <f t="shared" si="7"/>
        <v>28.94</v>
      </c>
      <c r="M98" s="19">
        <f t="shared" si="8"/>
        <v>319.66</v>
      </c>
    </row>
    <row r="99" spans="1:14" s="61" customFormat="1" ht="13.5" customHeight="1">
      <c r="A99" s="20" t="s">
        <v>206</v>
      </c>
      <c r="B99" s="74">
        <v>42846</v>
      </c>
      <c r="C99" s="94" t="s">
        <v>76</v>
      </c>
      <c r="D99" s="95"/>
      <c r="E99" s="95"/>
      <c r="F99" s="44"/>
      <c r="G99" s="24">
        <v>406.38</v>
      </c>
      <c r="H99" s="50" t="s">
        <v>27</v>
      </c>
      <c r="I99" s="19"/>
      <c r="J99" s="19">
        <v>5.86</v>
      </c>
      <c r="K99" s="19">
        <f t="shared" si="6"/>
        <v>0</v>
      </c>
      <c r="L99" s="19">
        <f t="shared" si="7"/>
        <v>2381.3868</v>
      </c>
      <c r="M99" s="19">
        <f t="shared" si="8"/>
        <v>2381.3868</v>
      </c>
      <c r="N99" s="65"/>
    </row>
    <row r="100" spans="1:14" s="26" customFormat="1" ht="15" customHeight="1">
      <c r="A100" s="28"/>
      <c r="B100" s="28"/>
      <c r="C100" s="110" t="s">
        <v>25</v>
      </c>
      <c r="D100" s="111"/>
      <c r="E100" s="111"/>
      <c r="F100" s="112"/>
      <c r="G100" s="27"/>
      <c r="H100" s="49"/>
      <c r="I100" s="23"/>
      <c r="J100" s="23"/>
      <c r="K100" s="23"/>
      <c r="L100" s="23"/>
      <c r="M100" s="38">
        <f>SUM(M6+M19+M24+M28+M34+M36+M49+M54+M89+M94+M86+M17)+0.01</f>
        <v>254602.5161</v>
      </c>
      <c r="N100" s="25"/>
    </row>
    <row r="101" ht="12.75">
      <c r="C101" s="30" t="s">
        <v>69</v>
      </c>
    </row>
  </sheetData>
  <sheetProtection/>
  <mergeCells count="88">
    <mergeCell ref="C17:F17"/>
    <mergeCell ref="C18:F18"/>
    <mergeCell ref="C26:E26"/>
    <mergeCell ref="C27:E27"/>
    <mergeCell ref="C39:F39"/>
    <mergeCell ref="C98:F98"/>
    <mergeCell ref="C47:E47"/>
    <mergeCell ref="C48:E48"/>
    <mergeCell ref="C64:E64"/>
    <mergeCell ref="C58:E58"/>
    <mergeCell ref="C57:E57"/>
    <mergeCell ref="C66:E66"/>
    <mergeCell ref="C65:E65"/>
    <mergeCell ref="C59:E59"/>
    <mergeCell ref="C56:E56"/>
    <mergeCell ref="C63:E63"/>
    <mergeCell ref="C60:E60"/>
    <mergeCell ref="C61:E61"/>
    <mergeCell ref="C62:E62"/>
    <mergeCell ref="C99:E99"/>
    <mergeCell ref="C94:F94"/>
    <mergeCell ref="C86:F86"/>
    <mergeCell ref="C69:E69"/>
    <mergeCell ref="C74:E74"/>
    <mergeCell ref="C41:F41"/>
    <mergeCell ref="C42:F42"/>
    <mergeCell ref="C44:F44"/>
    <mergeCell ref="C45:F45"/>
    <mergeCell ref="C50:F50"/>
    <mergeCell ref="C55:E55"/>
    <mergeCell ref="C52:E52"/>
    <mergeCell ref="C54:E54"/>
    <mergeCell ref="C53:E53"/>
    <mergeCell ref="C36:F36"/>
    <mergeCell ref="C37:F37"/>
    <mergeCell ref="C38:F38"/>
    <mergeCell ref="C40:F40"/>
    <mergeCell ref="C46:F46"/>
    <mergeCell ref="C100:F100"/>
    <mergeCell ref="C92:F92"/>
    <mergeCell ref="C93:F93"/>
    <mergeCell ref="C49:F49"/>
    <mergeCell ref="C51:F51"/>
    <mergeCell ref="C28:F28"/>
    <mergeCell ref="C29:F29"/>
    <mergeCell ref="C30:F30"/>
    <mergeCell ref="C31:F31"/>
    <mergeCell ref="C35:E35"/>
    <mergeCell ref="C13:F13"/>
    <mergeCell ref="C32:F32"/>
    <mergeCell ref="C33:F33"/>
    <mergeCell ref="C34:F34"/>
    <mergeCell ref="C19:F19"/>
    <mergeCell ref="C20:F20"/>
    <mergeCell ref="C21:F21"/>
    <mergeCell ref="C23:F23"/>
    <mergeCell ref="C24:F24"/>
    <mergeCell ref="C25:F25"/>
    <mergeCell ref="C72:E72"/>
    <mergeCell ref="C5:F5"/>
    <mergeCell ref="C6:F6"/>
    <mergeCell ref="C7:F7"/>
    <mergeCell ref="C8:F8"/>
    <mergeCell ref="C22:F22"/>
    <mergeCell ref="C12:F12"/>
    <mergeCell ref="C10:F10"/>
    <mergeCell ref="C9:F9"/>
    <mergeCell ref="C11:F11"/>
    <mergeCell ref="C95:E95"/>
    <mergeCell ref="C14:F14"/>
    <mergeCell ref="C15:F15"/>
    <mergeCell ref="C43:F43"/>
    <mergeCell ref="C16:E16"/>
    <mergeCell ref="C78:E78"/>
    <mergeCell ref="C79:E79"/>
    <mergeCell ref="C68:E68"/>
    <mergeCell ref="C70:E70"/>
    <mergeCell ref="C71:E71"/>
    <mergeCell ref="C67:E67"/>
    <mergeCell ref="C76:E76"/>
    <mergeCell ref="C77:E77"/>
    <mergeCell ref="C75:E75"/>
    <mergeCell ref="C96:F96"/>
    <mergeCell ref="C97:F97"/>
    <mergeCell ref="C80:E80"/>
    <mergeCell ref="C81:E81"/>
    <mergeCell ref="C90:F90"/>
    <mergeCell ref="C91:F91"/>
  </mergeCells>
  <printOptions/>
  <pageMargins left="0.787401575" right="0.41" top="0.44" bottom="0.83" header="0.492125985" footer="0.59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marilenei</cp:lastModifiedBy>
  <cp:lastPrinted>2015-11-06T12:08:19Z</cp:lastPrinted>
  <dcterms:created xsi:type="dcterms:W3CDTF">2003-08-12T17:28:49Z</dcterms:created>
  <dcterms:modified xsi:type="dcterms:W3CDTF">2015-11-06T12:26:16Z</dcterms:modified>
  <cp:category/>
  <cp:version/>
  <cp:contentType/>
  <cp:contentStatus/>
</cp:coreProperties>
</file>