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Reforma  (3)" sheetId="1" r:id="rId1"/>
  </sheets>
  <definedNames>
    <definedName name="_xlnm.Print_Titles" localSheetId="0">'Reforma  (3)'!$1:$5</definedName>
  </definedNames>
  <calcPr fullCalcOnLoad="1"/>
</workbook>
</file>

<file path=xl/sharedStrings.xml><?xml version="1.0" encoding="utf-8"?>
<sst xmlns="http://schemas.openxmlformats.org/spreadsheetml/2006/main" count="417" uniqueCount="305">
  <si>
    <t>ORÇAMENTO ANALÍTICO</t>
  </si>
  <si>
    <t>DESCRIÇÃO:</t>
  </si>
  <si>
    <t>Local:</t>
  </si>
  <si>
    <t>Município:</t>
  </si>
  <si>
    <t>CAPIVARI DE BAIXO</t>
  </si>
  <si>
    <t>Item</t>
  </si>
  <si>
    <t>Especificação</t>
  </si>
  <si>
    <t>Quant.</t>
  </si>
  <si>
    <t>Un</t>
  </si>
  <si>
    <t>Unitário
Material</t>
  </si>
  <si>
    <t>Unitário Mão de Obra</t>
  </si>
  <si>
    <t>Total-Material</t>
  </si>
  <si>
    <t>Total Mão
de Obra</t>
  </si>
  <si>
    <t>Total     R$</t>
  </si>
  <si>
    <t>SERVIÇOS PRELIMINARES</t>
  </si>
  <si>
    <t>1.1</t>
  </si>
  <si>
    <t>1.2</t>
  </si>
  <si>
    <t xml:space="preserve">Abrigo provisório de pinus </t>
  </si>
  <si>
    <t>1.4</t>
  </si>
  <si>
    <t>1.5</t>
  </si>
  <si>
    <t>3.1</t>
  </si>
  <si>
    <t>4.1</t>
  </si>
  <si>
    <t>5.1</t>
  </si>
  <si>
    <t>m</t>
  </si>
  <si>
    <t>6.2</t>
  </si>
  <si>
    <t xml:space="preserve">Cobertura c/ telha romana </t>
  </si>
  <si>
    <t xml:space="preserve">Cumieira p/ telha romana </t>
  </si>
  <si>
    <t>8.1</t>
  </si>
  <si>
    <t>POSTO DE SAÚDE VILA FLOR</t>
  </si>
  <si>
    <t>TOTAL</t>
  </si>
  <si>
    <t>Capivari de Baixo - SC</t>
  </si>
  <si>
    <t>m²</t>
  </si>
  <si>
    <t>m³</t>
  </si>
  <si>
    <t>4.3</t>
  </si>
  <si>
    <t>1.7</t>
  </si>
  <si>
    <t>Placa da obra pintada e fixada em estrutura madeira</t>
  </si>
  <si>
    <t>Calhas para beiral alumínio</t>
  </si>
  <si>
    <t>Condutores de aluminio p/beiral</t>
  </si>
  <si>
    <t>Carga manual e transporte entulho /caminhão</t>
  </si>
  <si>
    <t>COBERTURA</t>
  </si>
  <si>
    <t>Área Total</t>
  </si>
  <si>
    <t>1.10</t>
  </si>
  <si>
    <t>1.11</t>
  </si>
  <si>
    <t>4.2</t>
  </si>
  <si>
    <t>5.2</t>
  </si>
  <si>
    <t>Edificação</t>
  </si>
  <si>
    <t>un</t>
  </si>
  <si>
    <t>VIDRO</t>
  </si>
  <si>
    <t>EQUIPAMENTOS HIDRO-SANITÁRIOS</t>
  </si>
  <si>
    <t>PINTURA</t>
  </si>
  <si>
    <t xml:space="preserve">Limpeza de alvenaria para pintura </t>
  </si>
  <si>
    <t xml:space="preserve">Selador Acrilico </t>
  </si>
  <si>
    <t>Pintura Acrílica 2demãos</t>
  </si>
  <si>
    <t>Pintura Esm.Sint. S/ madeira F+ 2 demão</t>
  </si>
  <si>
    <t>Porta em madeira chapeada angelin c/ forra, vistas e ferragens</t>
  </si>
  <si>
    <t>PAVIMENTAÇÃO</t>
  </si>
  <si>
    <t>Soleira granito 15cm</t>
  </si>
  <si>
    <t>Piso cerâmico PEI 4 Anti derrap. c/ arg. Colante</t>
  </si>
  <si>
    <t>Rodapé cerâmico 7cm c/ arg. Colante</t>
  </si>
  <si>
    <t>REVESTIMENTOS</t>
  </si>
  <si>
    <t>Chapisco para reboco</t>
  </si>
  <si>
    <t>Massa única 15mm arg. Regular ca-ar 1:5+20%ci</t>
  </si>
  <si>
    <t>Azulejo branco aplicado com argamassa colante</t>
  </si>
  <si>
    <t>Retirada de rodapé de madeira</t>
  </si>
  <si>
    <t xml:space="preserve">m </t>
  </si>
  <si>
    <t>Revestimento ceramico 10x10</t>
  </si>
  <si>
    <t>11.1</t>
  </si>
  <si>
    <t>11.2</t>
  </si>
  <si>
    <t>Retirada de portas, janelas e caixilhos</t>
  </si>
  <si>
    <t>Calcadas concreto desempenado 6cm(13,5Mpa)</t>
  </si>
  <si>
    <t>4.4</t>
  </si>
  <si>
    <t>Retirada de telhamento s/ reaproveitamento</t>
  </si>
  <si>
    <t>Retirada estrutura de madeira s/ reaproveitamentro</t>
  </si>
  <si>
    <t>Pintura Esm.Sint. Sup. metalica F+ 2 demão</t>
  </si>
  <si>
    <t>12.1</t>
  </si>
  <si>
    <t>12.3</t>
  </si>
  <si>
    <t>1.9</t>
  </si>
  <si>
    <t>7.1</t>
  </si>
  <si>
    <t>Alvenaria tijolo 6f 15cm</t>
  </si>
  <si>
    <t>8.2</t>
  </si>
  <si>
    <t>8.3</t>
  </si>
  <si>
    <t>Referencial de preços DEINFRA Agosto/2011</t>
  </si>
  <si>
    <t>11.3</t>
  </si>
  <si>
    <t xml:space="preserve">Porta vidro temperado 10mm c/ ferragens </t>
  </si>
  <si>
    <t>Janela de ferro galvanizado compl.c/ ferragens (basculante)</t>
  </si>
  <si>
    <t>1.8</t>
  </si>
  <si>
    <t>12.4</t>
  </si>
  <si>
    <t>12.5</t>
  </si>
  <si>
    <t>8.7</t>
  </si>
  <si>
    <t>8.8</t>
  </si>
  <si>
    <t>12.6</t>
  </si>
  <si>
    <t>Cod.</t>
  </si>
  <si>
    <t>COMPLEMENTAÇÃO DA OBRA</t>
  </si>
  <si>
    <t>Limpeza da obra</t>
  </si>
  <si>
    <t>Demolição de alvenaria</t>
  </si>
  <si>
    <t>Demolição de reboco</t>
  </si>
  <si>
    <t>Ponto de esgoto 50mm</t>
  </si>
  <si>
    <t>Ponto de esgoto 100mm</t>
  </si>
  <si>
    <t>Ponto Hidraulico de 25mm</t>
  </si>
  <si>
    <t>Ponto Hidraulico de 50mm</t>
  </si>
  <si>
    <t>INSTALAÇÕES HIDRO SANITÁRIAS</t>
  </si>
  <si>
    <t>Fossa septica</t>
  </si>
  <si>
    <t>Filtro anaerobio</t>
  </si>
  <si>
    <t>Caixa de inspeção/esgoto 60x60x30cm c/ tampa</t>
  </si>
  <si>
    <t>Pontos</t>
  </si>
  <si>
    <t>Caixas/fossa/filtro</t>
  </si>
  <si>
    <t>Tubos</t>
  </si>
  <si>
    <t>Acessórios</t>
  </si>
  <si>
    <t>Caixa baixa 2x4" PVC retangular</t>
  </si>
  <si>
    <t>INSTALAÇÕES ELETRICAS</t>
  </si>
  <si>
    <t>Acessórios p/ eletrodutos</t>
  </si>
  <si>
    <t>Tubo PVC rigido soldavel 25mm</t>
  </si>
  <si>
    <t>Tubo PVC rigido soldavel 32mm</t>
  </si>
  <si>
    <t>Tubo PVC rigido soldavel 40mm</t>
  </si>
  <si>
    <t>Tubo de PVC rigido 150mm esgoto primario</t>
  </si>
  <si>
    <t>Tubo de PVC rigido 100mm esgoto primario</t>
  </si>
  <si>
    <t>Joelho 90 PVC rigido soldavel 25mm</t>
  </si>
  <si>
    <t>Bucha de Red. Soldavel longa 40x25mm</t>
  </si>
  <si>
    <t>Joelho 90 PVC rigido soldavel 32mm</t>
  </si>
  <si>
    <t>Joelho 45 PVC rigido soldavel 32mm</t>
  </si>
  <si>
    <t>Te 90 PVC rigido soldavel 32mm</t>
  </si>
  <si>
    <t>Joelho 90 PVC rigido soldavel 40mm</t>
  </si>
  <si>
    <t>Joelho 45 PVC rigido soldavel 40mm</t>
  </si>
  <si>
    <t>Te 90 PVC rigido soldavel 40mm</t>
  </si>
  <si>
    <t>Luva esgoto primario 100mm</t>
  </si>
  <si>
    <t>Joelho 90 esgoto primario 100mm</t>
  </si>
  <si>
    <t>Luva de esgoto primario 75mm</t>
  </si>
  <si>
    <t>Curva 90 longa esgoto primario 75mm</t>
  </si>
  <si>
    <t>Papeleira metalica</t>
  </si>
  <si>
    <t>Saboneteira para sabao liquido</t>
  </si>
  <si>
    <t>Porta toalha de papel - metalico</t>
  </si>
  <si>
    <t>Espelho c/ moldura 7cm0, 60x1,00m</t>
  </si>
  <si>
    <t>Caixa de passagem 4x4" quadrada</t>
  </si>
  <si>
    <t>Caixa passagem 30x30x40cm, concreto c/ tampa</t>
  </si>
  <si>
    <t>Cabos e fios</t>
  </si>
  <si>
    <t>Fio isolado 2.5 mm²</t>
  </si>
  <si>
    <t>Fio isolado 6 mm²</t>
  </si>
  <si>
    <t>Dispositivo elétrico embutido</t>
  </si>
  <si>
    <t>Interruptor de embutir simples</t>
  </si>
  <si>
    <t>Interruptor de embutir 2 seções</t>
  </si>
  <si>
    <t>Tomada 2 polos+terra, 15A 125/250 V</t>
  </si>
  <si>
    <t>Dispositivo de proteção</t>
  </si>
  <si>
    <t>Disjuntor monopolar DQ 10A</t>
  </si>
  <si>
    <t>Disjuntor monopolar DQ 15A</t>
  </si>
  <si>
    <t>Eletrodutos</t>
  </si>
  <si>
    <t>Eletroduto tipo mangueira corrugada 3/4"</t>
  </si>
  <si>
    <t>Iluminação e acessórios</t>
  </si>
  <si>
    <t>Luminaria completa de embutir p/ lampada 11Watts</t>
  </si>
  <si>
    <t>Luminaria fluorescente 2x40W 220V completa</t>
  </si>
  <si>
    <t>Placas de sinalização saída</t>
  </si>
  <si>
    <t>Extintor incendio PQS 4kg</t>
  </si>
  <si>
    <t>Cabo isolado 16mm² 1000V</t>
  </si>
  <si>
    <t xml:space="preserve">Quadro terminal força/luz 12 à 18 disj . </t>
  </si>
  <si>
    <t>Vidro 3mm canelado colocado</t>
  </si>
  <si>
    <t xml:space="preserve">Vaso sanitário infantil completo c/ assento </t>
  </si>
  <si>
    <t>Chuveiro tipo ducha</t>
  </si>
  <si>
    <t>Rede telefone/internet</t>
  </si>
  <si>
    <t>Pontos de rede</t>
  </si>
  <si>
    <t>pt</t>
  </si>
  <si>
    <t>Cabo UTP-4P</t>
  </si>
  <si>
    <t>Bloco autonomo fluorescente 2x8w LED</t>
  </si>
  <si>
    <t>9.1</t>
  </si>
  <si>
    <t>9.2</t>
  </si>
  <si>
    <t>9.3</t>
  </si>
  <si>
    <t>9.4</t>
  </si>
  <si>
    <t>10.1</t>
  </si>
  <si>
    <t>10.1.1</t>
  </si>
  <si>
    <t>10.1.2</t>
  </si>
  <si>
    <t>10.1.3</t>
  </si>
  <si>
    <t>10.2</t>
  </si>
  <si>
    <t>10.2.1</t>
  </si>
  <si>
    <t>10.2.2</t>
  </si>
  <si>
    <t>10.2.3</t>
  </si>
  <si>
    <t>10.3</t>
  </si>
  <si>
    <t>10.3.1</t>
  </si>
  <si>
    <t>10.3.2</t>
  </si>
  <si>
    <t>10.3.3</t>
  </si>
  <si>
    <t>10.4</t>
  </si>
  <si>
    <t>10.4.1</t>
  </si>
  <si>
    <t>10.4.2</t>
  </si>
  <si>
    <t>10.4.3</t>
  </si>
  <si>
    <t>11.4</t>
  </si>
  <si>
    <t>11.5</t>
  </si>
  <si>
    <t>11.6</t>
  </si>
  <si>
    <t>11.7</t>
  </si>
  <si>
    <t>13.2</t>
  </si>
  <si>
    <t>13.3</t>
  </si>
  <si>
    <t>13.4</t>
  </si>
  <si>
    <t>7.2</t>
  </si>
  <si>
    <t>Registro gaveta metalico c/ canopla 3/4"</t>
  </si>
  <si>
    <t>Reparo de valvula Hidra</t>
  </si>
  <si>
    <t>Valvula descarga automatica 1 1/2"</t>
  </si>
  <si>
    <t>Estrutura metalica tratada vão até 15m colocada</t>
  </si>
  <si>
    <t>Cobertura com telha ondulada aço zincado 0,5mm</t>
  </si>
  <si>
    <t>8.9</t>
  </si>
  <si>
    <t>8.10</t>
  </si>
  <si>
    <t>6.1</t>
  </si>
  <si>
    <t>Reforma  CEI Maria Mendonça Tonon</t>
  </si>
  <si>
    <t>Rua Carlos Chagas</t>
  </si>
  <si>
    <t xml:space="preserve">Estrutura de madeira tratada vão medio 8m telha cer. </t>
  </si>
  <si>
    <t xml:space="preserve">Vaso sanitário completo c/ assento </t>
  </si>
  <si>
    <t>322,08 m²</t>
  </si>
  <si>
    <t>Muro de alvenaria 15cm c/fund.em  concr.rebocado e pint.</t>
  </si>
  <si>
    <t>Aterro molhado e apiloado manualmente (passeio)</t>
  </si>
  <si>
    <t xml:space="preserve">MURO   </t>
  </si>
  <si>
    <t>Demolição de azulejos</t>
  </si>
  <si>
    <t>Demolição de calçada/paseeio/ contrapiso</t>
  </si>
  <si>
    <t>INFRA/SUPRAESTRUTURA</t>
  </si>
  <si>
    <t>Concreto armado em fundações</t>
  </si>
  <si>
    <t>Concreto armado em vigas e pilares</t>
  </si>
  <si>
    <t>PAREDES, PAINEIS e ESQUADRIAS</t>
  </si>
  <si>
    <t>MERCADO</t>
  </si>
  <si>
    <t xml:space="preserve"> Brise BSM Cperfurado T1 c/ painbel, porta painel e acessórios para colocação</t>
  </si>
  <si>
    <t>Contrapiso e=6cm</t>
  </si>
  <si>
    <t>Forro de pvc com estrutura</t>
  </si>
  <si>
    <t>Forro de madeira tratada (beirado)</t>
  </si>
  <si>
    <t>Reservatório fibra vidro 1000l</t>
  </si>
  <si>
    <t>Fio isolado 4,0 mm²</t>
  </si>
  <si>
    <t>Eletroduto tipo Kanaflex subterraneo corrugado 2"</t>
  </si>
  <si>
    <t>Eletroduto tipo mangueira corrugada 1"</t>
  </si>
  <si>
    <t>Entrada de energia trifasica</t>
  </si>
  <si>
    <t>Arandela para parede com lampada</t>
  </si>
  <si>
    <t>S737654/00</t>
  </si>
  <si>
    <t>Pavimentação blocos intertravados de concret e=6cm Fck 35Mpa</t>
  </si>
  <si>
    <t>Espalhamento pó de brita c/ aquisição</t>
  </si>
  <si>
    <t>Calçada concreto desempenado com 6cm (passeio)</t>
  </si>
  <si>
    <t>Colocação de meio fio pre moldado (passeio)</t>
  </si>
  <si>
    <t>Grade de ferro fechamento frontal (recolocação)</t>
  </si>
  <si>
    <t>Portão de ferro chapa galvanizada frizada pintado</t>
  </si>
  <si>
    <t>Portão de ferro galvanizado pintado</t>
  </si>
  <si>
    <t>Pintura Esm.Sint. Sup. metalica F+ 2 demão (grade do muro)</t>
  </si>
  <si>
    <t>Conjunto 03 barras de apoio cromadas para banheiro deficiente</t>
  </si>
  <si>
    <t>Abrigo completo para 02 cilindros de gas 45kg/80x160x180 c/ botijão e instalações</t>
  </si>
  <si>
    <t>Disjuntor monopolar DQ 40A</t>
  </si>
  <si>
    <t>Tomada telefone</t>
  </si>
  <si>
    <t>1.3</t>
  </si>
  <si>
    <t>1.6</t>
  </si>
  <si>
    <t>2.1</t>
  </si>
  <si>
    <t>2.2</t>
  </si>
  <si>
    <t>3.2</t>
  </si>
  <si>
    <t>3.3</t>
  </si>
  <si>
    <t>3.4</t>
  </si>
  <si>
    <t>5.3</t>
  </si>
  <si>
    <t>5.4</t>
  </si>
  <si>
    <t>5.5</t>
  </si>
  <si>
    <t>7.3</t>
  </si>
  <si>
    <t>7.4</t>
  </si>
  <si>
    <t>7.5</t>
  </si>
  <si>
    <t>7.6</t>
  </si>
  <si>
    <t>7.7</t>
  </si>
  <si>
    <t>7.8</t>
  </si>
  <si>
    <t>7.9</t>
  </si>
  <si>
    <t>8.4</t>
  </si>
  <si>
    <t>8.5</t>
  </si>
  <si>
    <t>8.6</t>
  </si>
  <si>
    <t>8.11</t>
  </si>
  <si>
    <t>8.12</t>
  </si>
  <si>
    <t>8.13</t>
  </si>
  <si>
    <t>9.1.1</t>
  </si>
  <si>
    <t>9.1.2</t>
  </si>
  <si>
    <t>9.1.3</t>
  </si>
  <si>
    <t>9.1.4</t>
  </si>
  <si>
    <t>9.2.1</t>
  </si>
  <si>
    <t>9.2.2</t>
  </si>
  <si>
    <t>9.2.3</t>
  </si>
  <si>
    <t>9.3.1</t>
  </si>
  <si>
    <t>9.3.2</t>
  </si>
  <si>
    <t>9.3.3</t>
  </si>
  <si>
    <t>9.3.4</t>
  </si>
  <si>
    <t>9.3.5</t>
  </si>
  <si>
    <t>9.4.1</t>
  </si>
  <si>
    <t>9.4.2</t>
  </si>
  <si>
    <t>9.4.3</t>
  </si>
  <si>
    <t>9.4.4</t>
  </si>
  <si>
    <t>9.4.5</t>
  </si>
  <si>
    <t>9.4.6</t>
  </si>
  <si>
    <t>9.4.7</t>
  </si>
  <si>
    <t>9.4.8</t>
  </si>
  <si>
    <t>9.4.9</t>
  </si>
  <si>
    <t>9.4.10</t>
  </si>
  <si>
    <t>9.4.11</t>
  </si>
  <si>
    <t>9.4.12</t>
  </si>
  <si>
    <t>10.2.4</t>
  </si>
  <si>
    <t>10.5</t>
  </si>
  <si>
    <t>10.5.1</t>
  </si>
  <si>
    <t>10.5.2</t>
  </si>
  <si>
    <t>10.5.3</t>
  </si>
  <si>
    <t>10.5.4</t>
  </si>
  <si>
    <t>10.6</t>
  </si>
  <si>
    <t>10.6.1</t>
  </si>
  <si>
    <t>10.6.2</t>
  </si>
  <si>
    <t>10.6.3</t>
  </si>
  <si>
    <t>10.6.4</t>
  </si>
  <si>
    <t>10.7</t>
  </si>
  <si>
    <t>10.7.1</t>
  </si>
  <si>
    <t>10.7.2</t>
  </si>
  <si>
    <t>10.7.3</t>
  </si>
  <si>
    <t>11.8</t>
  </si>
  <si>
    <t>11.9</t>
  </si>
  <si>
    <t>12.2</t>
  </si>
  <si>
    <t>13.1</t>
  </si>
  <si>
    <t>13.5</t>
  </si>
  <si>
    <t>13.6</t>
  </si>
  <si>
    <t>Lavatório de louça em bancada granito sifonado com torneira presmatic com acabamento, uma cuba 1x0,60</t>
  </si>
  <si>
    <t>Tampo granito 1,00x60cm com acabamento (trocador)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</si>
</sst>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00"/>
    <numFmt numFmtId="179" formatCode="#,##0.0000"/>
    <numFmt numFmtId="180" formatCode="#,##0.00;[Red]#,##0.00"/>
    <numFmt numFmtId="181" formatCode="0.0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i/>
      <sz val="9"/>
      <color indexed="12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indexed="48"/>
      <name val="Arial"/>
      <family val="2"/>
    </font>
    <font>
      <u val="single"/>
      <sz val="10"/>
      <color indexed="36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14" fillId="0" borderId="0" applyNumberFormat="0" applyFill="0" applyBorder="0" applyProtection="0">
      <alignment horizontal="left" vertical="top"/>
    </xf>
    <xf numFmtId="0" fontId="14" fillId="0" borderId="0" applyNumberFormat="0" applyFill="0" applyBorder="0" applyProtection="0">
      <alignment horizontal="left" vertical="top"/>
    </xf>
    <xf numFmtId="0" fontId="1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right" vertical="center"/>
      <protection locked="0"/>
    </xf>
    <xf numFmtId="4" fontId="7" fillId="0" borderId="15" xfId="0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4" fontId="9" fillId="0" borderId="15" xfId="0" applyNumberFormat="1" applyFont="1" applyBorder="1" applyAlignment="1">
      <alignment/>
    </xf>
    <xf numFmtId="0" fontId="10" fillId="0" borderId="14" xfId="0" applyFont="1" applyFill="1" applyBorder="1" applyAlignment="1" applyProtection="1">
      <alignment horizontal="right" vertical="center"/>
      <protection locked="0"/>
    </xf>
    <xf numFmtId="4" fontId="7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" fontId="9" fillId="0" borderId="15" xfId="0" applyNumberFormat="1" applyFont="1" applyBorder="1" applyAlignment="1" applyProtection="1">
      <alignment/>
      <protection locked="0"/>
    </xf>
    <xf numFmtId="0" fontId="8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 applyProtection="1">
      <alignment horizontal="right" vertical="center"/>
      <protection locked="0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4" fontId="6" fillId="0" borderId="18" xfId="0" applyNumberFormat="1" applyFont="1" applyFill="1" applyBorder="1" applyAlignment="1" applyProtection="1">
      <alignment horizontal="left" vertical="center"/>
      <protection locked="0"/>
    </xf>
    <xf numFmtId="4" fontId="9" fillId="0" borderId="15" xfId="56" applyNumberFormat="1" applyFont="1" applyBorder="1" applyAlignment="1">
      <alignment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4" fontId="6" fillId="0" borderId="17" xfId="0" applyNumberFormat="1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171" fontId="0" fillId="0" borderId="0" xfId="56" applyFont="1" applyAlignment="1">
      <alignment/>
    </xf>
    <xf numFmtId="0" fontId="7" fillId="0" borderId="19" xfId="0" applyFont="1" applyBorder="1" applyAlignment="1" applyProtection="1">
      <alignment horizontal="left" wrapText="1"/>
      <protection locked="0"/>
    </xf>
    <xf numFmtId="0" fontId="3" fillId="0" borderId="11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2" fillId="0" borderId="15" xfId="0" applyFont="1" applyBorder="1" applyAlignment="1">
      <alignment horizontal="right" vertical="center" wrapText="1"/>
    </xf>
    <xf numFmtId="0" fontId="9" fillId="0" borderId="1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4" fontId="57" fillId="0" borderId="15" xfId="0" applyNumberFormat="1" applyFont="1" applyBorder="1" applyAlignment="1">
      <alignment/>
    </xf>
    <xf numFmtId="4" fontId="7" fillId="33" borderId="15" xfId="0" applyNumberFormat="1" applyFont="1" applyFill="1" applyBorder="1" applyAlignment="1">
      <alignment/>
    </xf>
    <xf numFmtId="4" fontId="58" fillId="0" borderId="15" xfId="0" applyNumberFormat="1" applyFont="1" applyBorder="1" applyAlignment="1">
      <alignment/>
    </xf>
    <xf numFmtId="0" fontId="13" fillId="0" borderId="15" xfId="0" applyFont="1" applyBorder="1" applyAlignment="1" applyProtection="1">
      <alignment horizontal="right"/>
      <protection locked="0"/>
    </xf>
    <xf numFmtId="4" fontId="13" fillId="0" borderId="15" xfId="0" applyNumberFormat="1" applyFont="1" applyBorder="1" applyAlignment="1" applyProtection="1">
      <alignment/>
      <protection locked="0"/>
    </xf>
    <xf numFmtId="0" fontId="13" fillId="0" borderId="15" xfId="0" applyFont="1" applyBorder="1" applyAlignment="1" applyProtection="1">
      <alignment horizontal="right"/>
      <protection locked="0"/>
    </xf>
    <xf numFmtId="181" fontId="7" fillId="0" borderId="15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33" borderId="19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0" xfId="0" applyFont="1" applyAlignment="1">
      <alignment/>
    </xf>
    <xf numFmtId="0" fontId="7" fillId="33" borderId="19" xfId="0" applyFont="1" applyFill="1" applyBorder="1" applyAlignment="1">
      <alignment/>
    </xf>
    <xf numFmtId="0" fontId="7" fillId="33" borderId="22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9" fillId="33" borderId="22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horizontal="left"/>
    </xf>
    <xf numFmtId="0" fontId="7" fillId="33" borderId="23" xfId="0" applyFont="1" applyFill="1" applyBorder="1" applyAlignment="1">
      <alignment/>
    </xf>
    <xf numFmtId="0" fontId="7" fillId="33" borderId="22" xfId="52" applyFont="1" applyFill="1" applyBorder="1" applyAlignment="1">
      <alignment vertical="center"/>
      <protection/>
    </xf>
    <xf numFmtId="0" fontId="9" fillId="33" borderId="23" xfId="0" applyFont="1" applyFill="1" applyBorder="1" applyAlignment="1">
      <alignment/>
    </xf>
    <xf numFmtId="0" fontId="9" fillId="0" borderId="0" xfId="0" applyFont="1" applyAlignment="1">
      <alignment/>
    </xf>
    <xf numFmtId="0" fontId="59" fillId="33" borderId="23" xfId="0" applyFont="1" applyFill="1" applyBorder="1" applyAlignment="1">
      <alignment/>
    </xf>
    <xf numFmtId="0" fontId="7" fillId="33" borderId="19" xfId="0" applyFont="1" applyFill="1" applyBorder="1" applyAlignment="1" applyProtection="1">
      <alignment horizontal="left" wrapText="1"/>
      <protection locked="0"/>
    </xf>
    <xf numFmtId="0" fontId="9" fillId="33" borderId="22" xfId="0" applyFont="1" applyFill="1" applyBorder="1" applyAlignment="1" applyProtection="1">
      <alignment horizontal="left" wrapText="1"/>
      <protection locked="0"/>
    </xf>
    <xf numFmtId="0" fontId="59" fillId="33" borderId="19" xfId="0" applyFont="1" applyFill="1" applyBorder="1" applyAlignment="1" applyProtection="1">
      <alignment horizontal="left" wrapText="1"/>
      <protection locked="0"/>
    </xf>
    <xf numFmtId="0" fontId="9" fillId="33" borderId="23" xfId="0" applyFont="1" applyFill="1" applyBorder="1" applyAlignment="1" applyProtection="1">
      <alignment horizontal="left" wrapText="1"/>
      <protection locked="0"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7" fillId="0" borderId="14" xfId="0" applyFont="1" applyFill="1" applyBorder="1" applyAlignment="1" applyProtection="1">
      <alignment horizontal="left" vertic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left" wrapText="1"/>
    </xf>
    <xf numFmtId="0" fontId="7" fillId="33" borderId="23" xfId="0" applyFont="1" applyFill="1" applyBorder="1" applyAlignment="1">
      <alignment horizontal="left" wrapText="1"/>
    </xf>
    <xf numFmtId="0" fontId="7" fillId="33" borderId="23" xfId="0" applyFont="1" applyFill="1" applyBorder="1" applyAlignment="1">
      <alignment/>
    </xf>
    <xf numFmtId="0" fontId="7" fillId="0" borderId="24" xfId="0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9" fillId="33" borderId="22" xfId="0" applyFont="1" applyFill="1" applyBorder="1" applyAlignment="1">
      <alignment horizontal="left" wrapText="1"/>
    </xf>
    <xf numFmtId="4" fontId="7" fillId="33" borderId="15" xfId="0" applyNumberFormat="1" applyFont="1" applyFill="1" applyBorder="1" applyAlignment="1" applyProtection="1">
      <alignment horizontal="right"/>
      <protection locked="0"/>
    </xf>
    <xf numFmtId="4" fontId="57" fillId="0" borderId="15" xfId="0" applyNumberFormat="1" applyFont="1" applyBorder="1" applyAlignment="1" applyProtection="1">
      <alignment/>
      <protection locked="0"/>
    </xf>
    <xf numFmtId="4" fontId="57" fillId="33" borderId="15" xfId="0" applyNumberFormat="1" applyFont="1" applyFill="1" applyBorder="1" applyAlignment="1" applyProtection="1">
      <alignment/>
      <protection locked="0"/>
    </xf>
    <xf numFmtId="0" fontId="7" fillId="33" borderId="23" xfId="0" applyFont="1" applyFill="1" applyBorder="1" applyAlignment="1">
      <alignment horizontal="left" wrapText="1"/>
    </xf>
    <xf numFmtId="0" fontId="7" fillId="33" borderId="23" xfId="0" applyFont="1" applyFill="1" applyBorder="1" applyAlignment="1">
      <alignment/>
    </xf>
    <xf numFmtId="0" fontId="7" fillId="33" borderId="22" xfId="0" applyFont="1" applyFill="1" applyBorder="1" applyAlignment="1">
      <alignment horizontal="left" wrapText="1"/>
    </xf>
    <xf numFmtId="0" fontId="7" fillId="33" borderId="23" xfId="0" applyFont="1" applyFill="1" applyBorder="1" applyAlignment="1">
      <alignment horizontal="left" wrapText="1"/>
    </xf>
    <xf numFmtId="0" fontId="7" fillId="33" borderId="23" xfId="0" applyFont="1" applyFill="1" applyBorder="1" applyAlignment="1">
      <alignment/>
    </xf>
    <xf numFmtId="0" fontId="7" fillId="33" borderId="21" xfId="52" applyFont="1" applyFill="1" applyBorder="1" applyAlignment="1">
      <alignment horizontal="left" vertical="center"/>
      <protection/>
    </xf>
    <xf numFmtId="0" fontId="7" fillId="33" borderId="15" xfId="51" applyFont="1" applyFill="1" applyBorder="1" applyAlignment="1">
      <alignment horizontal="left" vertical="center"/>
    </xf>
    <xf numFmtId="0" fontId="7" fillId="33" borderId="15" xfId="52" applyFont="1" applyFill="1" applyBorder="1" applyAlignment="1">
      <alignment horizontal="left" vertical="center"/>
      <protection/>
    </xf>
    <xf numFmtId="43" fontId="7" fillId="33" borderId="15" xfId="56" applyNumberFormat="1" applyFont="1" applyFill="1" applyBorder="1" applyAlignment="1">
      <alignment/>
    </xf>
    <xf numFmtId="4" fontId="7" fillId="33" borderId="15" xfId="0" applyNumberFormat="1" applyFont="1" applyFill="1" applyBorder="1" applyAlignment="1" applyProtection="1">
      <alignment/>
      <protection locked="0"/>
    </xf>
    <xf numFmtId="0" fontId="7" fillId="33" borderId="13" xfId="52" applyFont="1" applyFill="1" applyBorder="1" applyAlignment="1">
      <alignment horizontal="left" vertical="center"/>
      <protection/>
    </xf>
    <xf numFmtId="0" fontId="7" fillId="33" borderId="0" xfId="0" applyFont="1" applyFill="1" applyBorder="1" applyAlignment="1">
      <alignment/>
    </xf>
    <xf numFmtId="0" fontId="7" fillId="0" borderId="19" xfId="0" applyFont="1" applyBorder="1" applyAlignment="1" applyProtection="1">
      <alignment wrapText="1"/>
      <protection locked="0"/>
    </xf>
    <xf numFmtId="0" fontId="7" fillId="0" borderId="22" xfId="0" applyFont="1" applyBorder="1" applyAlignment="1" applyProtection="1">
      <alignment horizontal="left" wrapText="1"/>
      <protection locked="0"/>
    </xf>
    <xf numFmtId="0" fontId="7" fillId="0" borderId="23" xfId="0" applyFont="1" applyBorder="1" applyAlignment="1" applyProtection="1">
      <alignment horizontal="left" wrapText="1"/>
      <protection locked="0"/>
    </xf>
    <xf numFmtId="0" fontId="7" fillId="0" borderId="19" xfId="0" applyFont="1" applyBorder="1" applyAlignment="1" applyProtection="1">
      <alignment horizontal="left" wrapText="1"/>
      <protection locked="0"/>
    </xf>
    <xf numFmtId="0" fontId="59" fillId="33" borderId="22" xfId="0" applyFont="1" applyFill="1" applyBorder="1" applyAlignment="1">
      <alignment horizontal="left" wrapText="1"/>
    </xf>
    <xf numFmtId="0" fontId="59" fillId="33" borderId="23" xfId="0" applyFont="1" applyFill="1" applyBorder="1" applyAlignment="1">
      <alignment horizontal="left" wrapText="1"/>
    </xf>
    <xf numFmtId="0" fontId="59" fillId="33" borderId="19" xfId="0" applyFont="1" applyFill="1" applyBorder="1" applyAlignment="1">
      <alignment horizontal="left" wrapText="1"/>
    </xf>
    <xf numFmtId="0" fontId="7" fillId="33" borderId="22" xfId="0" applyFont="1" applyFill="1" applyBorder="1" applyAlignment="1">
      <alignment horizontal="left" wrapText="1"/>
    </xf>
    <xf numFmtId="0" fontId="7" fillId="33" borderId="23" xfId="0" applyFont="1" applyFill="1" applyBorder="1" applyAlignment="1">
      <alignment horizontal="left" wrapText="1"/>
    </xf>
    <xf numFmtId="0" fontId="7" fillId="33" borderId="22" xfId="52" applyFont="1" applyFill="1" applyBorder="1" applyAlignment="1">
      <alignment horizontal="left" vertical="center"/>
      <protection/>
    </xf>
    <xf numFmtId="0" fontId="7" fillId="33" borderId="23" xfId="52" applyFont="1" applyFill="1" applyBorder="1" applyAlignment="1">
      <alignment horizontal="left" vertical="center"/>
      <protection/>
    </xf>
    <xf numFmtId="0" fontId="12" fillId="0" borderId="22" xfId="0" applyFont="1" applyBorder="1" applyAlignment="1" applyProtection="1">
      <alignment horizontal="left" wrapText="1"/>
      <protection locked="0"/>
    </xf>
    <xf numFmtId="0" fontId="12" fillId="0" borderId="23" xfId="0" applyFont="1" applyBorder="1" applyAlignment="1" applyProtection="1">
      <alignment horizontal="left" wrapText="1"/>
      <protection locked="0"/>
    </xf>
    <xf numFmtId="0" fontId="12" fillId="0" borderId="19" xfId="0" applyFont="1" applyBorder="1" applyAlignment="1" applyProtection="1">
      <alignment horizontal="left" wrapText="1"/>
      <protection locked="0"/>
    </xf>
    <xf numFmtId="0" fontId="7" fillId="33" borderId="22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19" xfId="0" applyFont="1" applyFill="1" applyBorder="1" applyAlignment="1">
      <alignment horizontal="left" wrapText="1"/>
    </xf>
    <xf numFmtId="0" fontId="9" fillId="0" borderId="22" xfId="0" applyFont="1" applyBorder="1" applyAlignment="1" applyProtection="1">
      <alignment horizontal="left" wrapText="1"/>
      <protection locked="0"/>
    </xf>
    <xf numFmtId="0" fontId="9" fillId="0" borderId="23" xfId="0" applyFont="1" applyBorder="1" applyAlignment="1" applyProtection="1">
      <alignment horizontal="left" wrapText="1"/>
      <protection locked="0"/>
    </xf>
    <xf numFmtId="0" fontId="9" fillId="33" borderId="22" xfId="0" applyFont="1" applyFill="1" applyBorder="1" applyAlignment="1" applyProtection="1">
      <alignment horizontal="left" wrapText="1"/>
      <protection locked="0"/>
    </xf>
    <xf numFmtId="0" fontId="9" fillId="33" borderId="23" xfId="0" applyFont="1" applyFill="1" applyBorder="1" applyAlignment="1" applyProtection="1">
      <alignment horizontal="left" wrapText="1"/>
      <protection locked="0"/>
    </xf>
    <xf numFmtId="0" fontId="3" fillId="0" borderId="22" xfId="0" applyFont="1" applyBorder="1" applyAlignment="1" applyProtection="1">
      <alignment horizontal="left" wrapText="1"/>
      <protection locked="0"/>
    </xf>
    <xf numFmtId="0" fontId="3" fillId="0" borderId="23" xfId="0" applyFont="1" applyBorder="1" applyAlignment="1" applyProtection="1">
      <alignment horizontal="left" wrapText="1"/>
      <protection locked="0"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2" xfId="50" applyFont="1" applyFill="1" applyBorder="1" applyAlignment="1">
      <alignment horizontal="left" vertical="center"/>
    </xf>
    <xf numFmtId="0" fontId="7" fillId="33" borderId="23" xfId="50" applyFont="1" applyFill="1" applyBorder="1" applyAlignment="1">
      <alignment horizontal="left" vertical="center"/>
    </xf>
    <xf numFmtId="0" fontId="9" fillId="0" borderId="19" xfId="0" applyFont="1" applyBorder="1" applyAlignment="1" applyProtection="1">
      <alignment horizontal="left" wrapText="1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 applyProtection="1">
      <alignment wrapText="1"/>
      <protection locked="0"/>
    </xf>
    <xf numFmtId="0" fontId="7" fillId="0" borderId="23" xfId="0" applyFont="1" applyBorder="1" applyAlignment="1" applyProtection="1">
      <alignment wrapText="1"/>
      <protection locked="0"/>
    </xf>
    <xf numFmtId="0" fontId="7" fillId="33" borderId="22" xfId="51" applyFont="1" applyFill="1" applyBorder="1" applyAlignment="1">
      <alignment horizontal="left" vertical="center"/>
    </xf>
    <xf numFmtId="0" fontId="7" fillId="33" borderId="23" xfId="51" applyFont="1" applyFill="1" applyBorder="1" applyAlignment="1">
      <alignment horizontal="left" vertical="center"/>
    </xf>
    <xf numFmtId="0" fontId="0" fillId="0" borderId="23" xfId="0" applyFont="1" applyBorder="1" applyAlignment="1">
      <alignment horizontal="left" wrapText="1"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60" fillId="33" borderId="22" xfId="0" applyFont="1" applyFill="1" applyBorder="1" applyAlignment="1">
      <alignment horizontal="left" wrapText="1"/>
    </xf>
    <xf numFmtId="0" fontId="60" fillId="33" borderId="23" xfId="0" applyFont="1" applyFill="1" applyBorder="1" applyAlignment="1">
      <alignment horizontal="left" wrapText="1"/>
    </xf>
    <xf numFmtId="0" fontId="61" fillId="33" borderId="22" xfId="0" applyFont="1" applyFill="1" applyBorder="1" applyAlignment="1">
      <alignment horizontal="left"/>
    </xf>
    <xf numFmtId="0" fontId="61" fillId="33" borderId="23" xfId="0" applyFont="1" applyFill="1" applyBorder="1" applyAlignment="1">
      <alignment horizontal="left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0</xdr:rowOff>
    </xdr:from>
    <xdr:to>
      <xdr:col>2</xdr:col>
      <xdr:colOff>1143000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0"/>
          <a:ext cx="981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1143000</xdr:colOff>
      <xdr:row>3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0"/>
          <a:ext cx="981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tabSelected="1" workbookViewId="0" topLeftCell="A127">
      <selection activeCell="C164" sqref="C164"/>
    </sheetView>
  </sheetViews>
  <sheetFormatPr defaultColWidth="9.140625" defaultRowHeight="12.75"/>
  <cols>
    <col min="1" max="1" width="4.8515625" style="31" customWidth="1"/>
    <col min="2" max="2" width="8.8515625" style="31" customWidth="1"/>
    <col min="3" max="3" width="23.140625" style="32" customWidth="1"/>
    <col min="4" max="4" width="6.00390625" style="32" customWidth="1"/>
    <col min="5" max="5" width="18.57421875" style="31" customWidth="1"/>
    <col min="6" max="6" width="5.57421875" style="31" hidden="1" customWidth="1"/>
    <col min="7" max="7" width="8.140625" style="68" customWidth="1"/>
    <col min="8" max="8" width="4.7109375" style="55" customWidth="1"/>
    <col min="9" max="9" width="8.140625" style="33" customWidth="1"/>
    <col min="10" max="10" width="9.00390625" style="33" customWidth="1"/>
    <col min="11" max="11" width="11.57421875" style="34" customWidth="1"/>
    <col min="12" max="12" width="11.28125" style="34" customWidth="1"/>
    <col min="13" max="13" width="12.7109375" style="34" customWidth="1"/>
    <col min="14" max="14" width="9.140625" style="27" customWidth="1"/>
    <col min="15" max="15" width="9.28125" style="27" bestFit="1" customWidth="1"/>
    <col min="16" max="16" width="10.28125" style="27" bestFit="1" customWidth="1"/>
    <col min="17" max="16384" width="9.140625" style="27" customWidth="1"/>
  </cols>
  <sheetData>
    <row r="1" spans="1:13" s="6" customFormat="1" ht="21" customHeight="1">
      <c r="A1" s="1"/>
      <c r="B1" s="1"/>
      <c r="C1" s="2"/>
      <c r="D1" s="3" t="s">
        <v>0</v>
      </c>
      <c r="E1" s="4"/>
      <c r="F1" s="4"/>
      <c r="G1" s="84"/>
      <c r="H1" s="49"/>
      <c r="I1" s="5"/>
      <c r="J1" s="5"/>
      <c r="K1" s="38"/>
      <c r="L1" s="38"/>
      <c r="M1" s="39"/>
    </row>
    <row r="2" spans="1:13" s="6" customFormat="1" ht="17.25" customHeight="1">
      <c r="A2" s="7"/>
      <c r="B2" s="7"/>
      <c r="C2" s="8"/>
      <c r="D2" s="8" t="s">
        <v>1</v>
      </c>
      <c r="E2" s="8"/>
      <c r="F2" s="9" t="s">
        <v>28</v>
      </c>
      <c r="G2" s="85" t="s">
        <v>197</v>
      </c>
      <c r="H2" s="50"/>
      <c r="I2" s="11"/>
      <c r="J2" s="10"/>
      <c r="K2" s="35"/>
      <c r="L2" s="35"/>
      <c r="M2" s="40"/>
    </row>
    <row r="3" spans="1:13" s="6" customFormat="1" ht="17.25" customHeight="1">
      <c r="A3" s="12"/>
      <c r="B3" s="12"/>
      <c r="C3" s="13"/>
      <c r="D3" s="8" t="s">
        <v>2</v>
      </c>
      <c r="E3" s="9"/>
      <c r="F3" s="14"/>
      <c r="G3" s="85" t="s">
        <v>198</v>
      </c>
      <c r="H3" s="51"/>
      <c r="I3" s="11"/>
      <c r="J3" s="10"/>
      <c r="K3" s="43" t="s">
        <v>40</v>
      </c>
      <c r="L3" s="10" t="s">
        <v>45</v>
      </c>
      <c r="M3" s="44" t="s">
        <v>201</v>
      </c>
    </row>
    <row r="4" spans="1:13" s="6" customFormat="1" ht="17.25" customHeight="1">
      <c r="A4" s="15"/>
      <c r="B4" s="15"/>
      <c r="C4" s="16"/>
      <c r="D4" s="17" t="s">
        <v>3</v>
      </c>
      <c r="E4" s="17"/>
      <c r="F4" s="18" t="s">
        <v>4</v>
      </c>
      <c r="G4" s="86" t="s">
        <v>30</v>
      </c>
      <c r="H4" s="25"/>
      <c r="I4" s="25"/>
      <c r="K4" s="36"/>
      <c r="L4" s="19"/>
      <c r="M4" s="41"/>
    </row>
    <row r="5" spans="1:13" s="22" customFormat="1" ht="38.25" customHeight="1">
      <c r="A5" s="45" t="s">
        <v>5</v>
      </c>
      <c r="B5" s="45" t="s">
        <v>91</v>
      </c>
      <c r="C5" s="142" t="s">
        <v>6</v>
      </c>
      <c r="D5" s="143"/>
      <c r="E5" s="143"/>
      <c r="F5" s="144"/>
      <c r="G5" s="87" t="s">
        <v>7</v>
      </c>
      <c r="H5" s="52" t="s">
        <v>8</v>
      </c>
      <c r="I5" s="46" t="s">
        <v>9</v>
      </c>
      <c r="J5" s="46" t="s">
        <v>10</v>
      </c>
      <c r="K5" s="37" t="s">
        <v>11</v>
      </c>
      <c r="L5" s="37" t="s">
        <v>12</v>
      </c>
      <c r="M5" s="37" t="s">
        <v>13</v>
      </c>
    </row>
    <row r="6" spans="1:13" s="28" customFormat="1" ht="15" customHeight="1">
      <c r="A6" s="23">
        <v>1</v>
      </c>
      <c r="B6" s="23"/>
      <c r="C6" s="122" t="s">
        <v>14</v>
      </c>
      <c r="D6" s="123"/>
      <c r="E6" s="123"/>
      <c r="F6" s="124">
        <v>0</v>
      </c>
      <c r="G6" s="29"/>
      <c r="H6" s="53"/>
      <c r="I6" s="24"/>
      <c r="J6" s="24"/>
      <c r="K6" s="24"/>
      <c r="L6" s="24"/>
      <c r="M6" s="24">
        <f>SUM(M7:M17)</f>
        <v>29817.035300000003</v>
      </c>
    </row>
    <row r="7" spans="1:13" ht="15" customHeight="1">
      <c r="A7" s="21" t="s">
        <v>15</v>
      </c>
      <c r="B7" s="21">
        <v>42566</v>
      </c>
      <c r="C7" s="112" t="s">
        <v>17</v>
      </c>
      <c r="D7" s="113"/>
      <c r="E7" s="113"/>
      <c r="F7" s="114"/>
      <c r="G7" s="26">
        <v>12</v>
      </c>
      <c r="H7" s="54" t="s">
        <v>31</v>
      </c>
      <c r="I7" s="20">
        <v>62.55</v>
      </c>
      <c r="J7" s="20">
        <v>178.03</v>
      </c>
      <c r="K7" s="20">
        <f aca="true" t="shared" si="0" ref="K7:K15">(G7*I7)</f>
        <v>750.5999999999999</v>
      </c>
      <c r="L7" s="20">
        <f aca="true" t="shared" si="1" ref="L7:L15">(G7*J7)</f>
        <v>2136.36</v>
      </c>
      <c r="M7" s="20">
        <f aca="true" t="shared" si="2" ref="M7:M65">SUM(K7+L7)</f>
        <v>2886.96</v>
      </c>
    </row>
    <row r="8" spans="1:13" ht="13.5" customHeight="1">
      <c r="A8" s="21" t="s">
        <v>16</v>
      </c>
      <c r="B8" s="21">
        <v>42571</v>
      </c>
      <c r="C8" s="112" t="s">
        <v>35</v>
      </c>
      <c r="D8" s="113"/>
      <c r="E8" s="113"/>
      <c r="F8" s="114"/>
      <c r="G8" s="26">
        <v>3</v>
      </c>
      <c r="H8" s="54" t="s">
        <v>31</v>
      </c>
      <c r="I8" s="20">
        <v>170.81</v>
      </c>
      <c r="J8" s="20">
        <v>29.67</v>
      </c>
      <c r="K8" s="20">
        <f t="shared" si="0"/>
        <v>512.4300000000001</v>
      </c>
      <c r="L8" s="20">
        <f t="shared" si="1"/>
        <v>89.01</v>
      </c>
      <c r="M8" s="20">
        <f t="shared" si="2"/>
        <v>601.44</v>
      </c>
    </row>
    <row r="9" spans="1:13" ht="15" customHeight="1">
      <c r="A9" s="21" t="s">
        <v>235</v>
      </c>
      <c r="B9" s="21">
        <v>42528</v>
      </c>
      <c r="C9" s="112" t="s">
        <v>94</v>
      </c>
      <c r="D9" s="113"/>
      <c r="E9" s="113"/>
      <c r="F9" s="114"/>
      <c r="G9" s="26">
        <v>21.08</v>
      </c>
      <c r="H9" s="54" t="s">
        <v>31</v>
      </c>
      <c r="I9" s="20"/>
      <c r="J9" s="20">
        <v>5.86</v>
      </c>
      <c r="K9" s="20">
        <f>(G9*I9)</f>
        <v>0</v>
      </c>
      <c r="L9" s="20">
        <f>(G9*J9)</f>
        <v>123.52879999999999</v>
      </c>
      <c r="M9" s="20">
        <f t="shared" si="2"/>
        <v>123.52879999999999</v>
      </c>
    </row>
    <row r="10" spans="1:13" ht="15" customHeight="1">
      <c r="A10" s="21" t="s">
        <v>18</v>
      </c>
      <c r="B10" s="21">
        <v>42540</v>
      </c>
      <c r="C10" s="112" t="s">
        <v>95</v>
      </c>
      <c r="D10" s="113"/>
      <c r="E10" s="113"/>
      <c r="F10" s="114"/>
      <c r="G10" s="26">
        <v>606.63</v>
      </c>
      <c r="H10" s="54" t="s">
        <v>31</v>
      </c>
      <c r="I10" s="20"/>
      <c r="J10" s="20">
        <v>12.63</v>
      </c>
      <c r="K10" s="20">
        <f t="shared" si="0"/>
        <v>0</v>
      </c>
      <c r="L10" s="20">
        <f t="shared" si="1"/>
        <v>7661.736900000001</v>
      </c>
      <c r="M10" s="20">
        <f t="shared" si="2"/>
        <v>7661.736900000001</v>
      </c>
    </row>
    <row r="11" spans="1:13" ht="16.5" customHeight="1">
      <c r="A11" s="21" t="s">
        <v>19</v>
      </c>
      <c r="B11" s="21">
        <v>42565</v>
      </c>
      <c r="C11" s="112" t="s">
        <v>71</v>
      </c>
      <c r="D11" s="113"/>
      <c r="E11" s="113"/>
      <c r="F11" s="114"/>
      <c r="G11" s="26">
        <v>326.91</v>
      </c>
      <c r="H11" s="54" t="s">
        <v>31</v>
      </c>
      <c r="I11" s="20"/>
      <c r="J11" s="20">
        <v>7.03</v>
      </c>
      <c r="K11" s="20">
        <f t="shared" si="0"/>
        <v>0</v>
      </c>
      <c r="L11" s="20">
        <f t="shared" si="1"/>
        <v>2298.1773000000003</v>
      </c>
      <c r="M11" s="20">
        <f t="shared" si="2"/>
        <v>2298.1773000000003</v>
      </c>
    </row>
    <row r="12" spans="1:13" ht="16.5" customHeight="1">
      <c r="A12" s="21" t="s">
        <v>236</v>
      </c>
      <c r="B12" s="21">
        <v>43225</v>
      </c>
      <c r="C12" s="112" t="s">
        <v>72</v>
      </c>
      <c r="D12" s="113"/>
      <c r="E12" s="113"/>
      <c r="F12" s="114"/>
      <c r="G12" s="26">
        <v>326.91</v>
      </c>
      <c r="H12" s="54" t="s">
        <v>31</v>
      </c>
      <c r="I12" s="20"/>
      <c r="J12" s="20">
        <v>15.25</v>
      </c>
      <c r="K12" s="20">
        <f t="shared" si="0"/>
        <v>0</v>
      </c>
      <c r="L12" s="20">
        <f t="shared" si="1"/>
        <v>4985.3775000000005</v>
      </c>
      <c r="M12" s="20">
        <f t="shared" si="2"/>
        <v>4985.3775000000005</v>
      </c>
    </row>
    <row r="13" spans="1:13" ht="16.5" customHeight="1">
      <c r="A13" s="21" t="s">
        <v>34</v>
      </c>
      <c r="B13" s="21">
        <v>42563</v>
      </c>
      <c r="C13" s="112" t="s">
        <v>63</v>
      </c>
      <c r="D13" s="113"/>
      <c r="E13" s="113"/>
      <c r="F13" s="114"/>
      <c r="G13" s="26">
        <v>188.1</v>
      </c>
      <c r="H13" s="54" t="s">
        <v>64</v>
      </c>
      <c r="I13" s="20"/>
      <c r="J13" s="20">
        <v>1.75</v>
      </c>
      <c r="K13" s="20">
        <f t="shared" si="0"/>
        <v>0</v>
      </c>
      <c r="L13" s="20">
        <f t="shared" si="1"/>
        <v>329.175</v>
      </c>
      <c r="M13" s="20">
        <f t="shared" si="2"/>
        <v>329.175</v>
      </c>
    </row>
    <row r="14" spans="1:13" ht="16.5" customHeight="1">
      <c r="A14" s="21" t="s">
        <v>85</v>
      </c>
      <c r="B14" s="21">
        <v>42562</v>
      </c>
      <c r="C14" s="112" t="s">
        <v>68</v>
      </c>
      <c r="D14" s="113"/>
      <c r="E14" s="113"/>
      <c r="F14" s="114"/>
      <c r="G14" s="26">
        <v>30.87</v>
      </c>
      <c r="H14" s="54" t="s">
        <v>31</v>
      </c>
      <c r="I14" s="20"/>
      <c r="J14" s="20">
        <v>6.48</v>
      </c>
      <c r="K14" s="20">
        <f t="shared" si="0"/>
        <v>0</v>
      </c>
      <c r="L14" s="20">
        <f t="shared" si="1"/>
        <v>200.03760000000003</v>
      </c>
      <c r="M14" s="20">
        <f t="shared" si="2"/>
        <v>200.03760000000003</v>
      </c>
    </row>
    <row r="15" spans="1:13" ht="16.5" customHeight="1">
      <c r="A15" s="21" t="s">
        <v>76</v>
      </c>
      <c r="B15" s="21">
        <v>42581</v>
      </c>
      <c r="C15" s="112" t="s">
        <v>38</v>
      </c>
      <c r="D15" s="113"/>
      <c r="E15" s="113"/>
      <c r="F15" s="114"/>
      <c r="G15" s="26">
        <v>100</v>
      </c>
      <c r="H15" s="54" t="s">
        <v>32</v>
      </c>
      <c r="I15" s="20">
        <v>19.56</v>
      </c>
      <c r="J15" s="20">
        <v>11.73</v>
      </c>
      <c r="K15" s="20">
        <f t="shared" si="0"/>
        <v>1955.9999999999998</v>
      </c>
      <c r="L15" s="20">
        <f t="shared" si="1"/>
        <v>1173</v>
      </c>
      <c r="M15" s="20">
        <f t="shared" si="2"/>
        <v>3129</v>
      </c>
    </row>
    <row r="16" spans="1:13" ht="15" customHeight="1">
      <c r="A16" s="21" t="s">
        <v>41</v>
      </c>
      <c r="B16" s="21">
        <v>42535</v>
      </c>
      <c r="C16" s="112" t="s">
        <v>206</v>
      </c>
      <c r="D16" s="149"/>
      <c r="E16" s="149"/>
      <c r="F16" s="48"/>
      <c r="G16" s="26">
        <v>420.26</v>
      </c>
      <c r="H16" s="54" t="s">
        <v>31</v>
      </c>
      <c r="I16" s="20"/>
      <c r="J16" s="20">
        <v>14.07</v>
      </c>
      <c r="K16" s="20">
        <f>G16*I16</f>
        <v>0</v>
      </c>
      <c r="L16" s="20">
        <f>G16*J16</f>
        <v>5913.0582</v>
      </c>
      <c r="M16" s="20">
        <f t="shared" si="2"/>
        <v>5913.0582</v>
      </c>
    </row>
    <row r="17" spans="1:13" ht="15" customHeight="1">
      <c r="A17" s="21" t="s">
        <v>42</v>
      </c>
      <c r="B17" s="21">
        <v>42534</v>
      </c>
      <c r="C17" s="112" t="s">
        <v>205</v>
      </c>
      <c r="D17" s="113"/>
      <c r="E17" s="113"/>
      <c r="F17" s="48"/>
      <c r="G17" s="26">
        <v>95.94</v>
      </c>
      <c r="H17" s="54" t="s">
        <v>31</v>
      </c>
      <c r="I17" s="20"/>
      <c r="J17" s="20">
        <v>17.6</v>
      </c>
      <c r="K17" s="20">
        <f>G17*I17</f>
        <v>0</v>
      </c>
      <c r="L17" s="20">
        <f>G17*J17</f>
        <v>1688.544</v>
      </c>
      <c r="M17" s="20">
        <f t="shared" si="2"/>
        <v>1688.544</v>
      </c>
    </row>
    <row r="18" spans="1:13" s="28" customFormat="1" ht="15" customHeight="1">
      <c r="A18" s="23">
        <v>2</v>
      </c>
      <c r="B18" s="23"/>
      <c r="C18" s="122" t="s">
        <v>207</v>
      </c>
      <c r="D18" s="123"/>
      <c r="E18" s="123"/>
      <c r="F18" s="124"/>
      <c r="G18" s="29"/>
      <c r="H18" s="53"/>
      <c r="I18" s="24"/>
      <c r="J18" s="24"/>
      <c r="K18" s="20"/>
      <c r="L18" s="20"/>
      <c r="M18" s="24">
        <f>SUM(M19:M20)</f>
        <v>1640.592</v>
      </c>
    </row>
    <row r="19" spans="1:13" ht="15" customHeight="1">
      <c r="A19" s="21" t="s">
        <v>237</v>
      </c>
      <c r="B19" s="21">
        <v>42612</v>
      </c>
      <c r="C19" s="112" t="s">
        <v>208</v>
      </c>
      <c r="D19" s="113"/>
      <c r="E19" s="113"/>
      <c r="F19" s="114"/>
      <c r="G19" s="26">
        <v>0.36</v>
      </c>
      <c r="H19" s="54" t="s">
        <v>31</v>
      </c>
      <c r="I19" s="20">
        <v>890.02</v>
      </c>
      <c r="J19" s="20">
        <v>605.16</v>
      </c>
      <c r="K19" s="20">
        <f>G19*I19</f>
        <v>320.4072</v>
      </c>
      <c r="L19" s="20">
        <f>G19*J19</f>
        <v>217.8576</v>
      </c>
      <c r="M19" s="20">
        <f>SUM(K19+L19)</f>
        <v>538.2647999999999</v>
      </c>
    </row>
    <row r="20" spans="1:13" ht="15" customHeight="1">
      <c r="A20" s="21" t="s">
        <v>238</v>
      </c>
      <c r="B20" s="21">
        <v>42611</v>
      </c>
      <c r="C20" s="112" t="s">
        <v>209</v>
      </c>
      <c r="D20" s="113"/>
      <c r="E20" s="113"/>
      <c r="F20" s="114"/>
      <c r="G20" s="26">
        <v>0.52</v>
      </c>
      <c r="H20" s="54" t="s">
        <v>31</v>
      </c>
      <c r="I20" s="20">
        <v>1086.22</v>
      </c>
      <c r="J20" s="20">
        <v>1033.64</v>
      </c>
      <c r="K20" s="20">
        <f>G20*I20</f>
        <v>564.8344000000001</v>
      </c>
      <c r="L20" s="20">
        <f>G20*J20</f>
        <v>537.4928000000001</v>
      </c>
      <c r="M20" s="20">
        <f>SUM(K20+L20)</f>
        <v>1102.3272000000002</v>
      </c>
    </row>
    <row r="21" spans="1:13" s="28" customFormat="1" ht="15" customHeight="1">
      <c r="A21" s="23">
        <v>3</v>
      </c>
      <c r="B21" s="23"/>
      <c r="C21" s="122" t="s">
        <v>210</v>
      </c>
      <c r="D21" s="123"/>
      <c r="E21" s="123"/>
      <c r="F21" s="124"/>
      <c r="G21" s="29"/>
      <c r="H21" s="53"/>
      <c r="I21" s="24"/>
      <c r="J21" s="24"/>
      <c r="K21" s="20"/>
      <c r="L21" s="20"/>
      <c r="M21" s="24">
        <f>SUM(M22:M25)</f>
        <v>16960.6118</v>
      </c>
    </row>
    <row r="22" spans="1:13" ht="15" customHeight="1">
      <c r="A22" s="21" t="s">
        <v>20</v>
      </c>
      <c r="B22" s="21">
        <v>42666</v>
      </c>
      <c r="C22" s="112" t="s">
        <v>78</v>
      </c>
      <c r="D22" s="113"/>
      <c r="E22" s="113"/>
      <c r="F22" s="114"/>
      <c r="G22" s="26">
        <v>37.71</v>
      </c>
      <c r="H22" s="54" t="s">
        <v>31</v>
      </c>
      <c r="I22" s="20">
        <v>23.73</v>
      </c>
      <c r="J22" s="20">
        <v>20.9</v>
      </c>
      <c r="K22" s="20">
        <f>G22*I22</f>
        <v>894.8583</v>
      </c>
      <c r="L22" s="20">
        <f>G22*J22</f>
        <v>788.139</v>
      </c>
      <c r="M22" s="20">
        <f t="shared" si="2"/>
        <v>1682.9973</v>
      </c>
    </row>
    <row r="23" spans="1:13" ht="15.75" customHeight="1">
      <c r="A23" s="21" t="s">
        <v>239</v>
      </c>
      <c r="B23" s="21">
        <v>42704</v>
      </c>
      <c r="C23" s="112" t="s">
        <v>54</v>
      </c>
      <c r="D23" s="113"/>
      <c r="E23" s="113"/>
      <c r="F23" s="114"/>
      <c r="G23" s="26">
        <v>27.51</v>
      </c>
      <c r="H23" s="54" t="s">
        <v>31</v>
      </c>
      <c r="I23" s="20">
        <v>192.71</v>
      </c>
      <c r="J23" s="20">
        <v>116.24</v>
      </c>
      <c r="K23" s="20">
        <f>G23*I23</f>
        <v>5301.4521</v>
      </c>
      <c r="L23" s="20">
        <f>G23*J23</f>
        <v>3197.7624</v>
      </c>
      <c r="M23" s="20">
        <f>SUM(K23+L23)</f>
        <v>8499.2145</v>
      </c>
    </row>
    <row r="24" spans="1:13" ht="16.5" customHeight="1">
      <c r="A24" s="21" t="s">
        <v>240</v>
      </c>
      <c r="B24" s="21">
        <v>42685</v>
      </c>
      <c r="C24" s="112" t="s">
        <v>84</v>
      </c>
      <c r="D24" s="113"/>
      <c r="E24" s="113"/>
      <c r="F24" s="114"/>
      <c r="G24" s="26">
        <v>9.1</v>
      </c>
      <c r="H24" s="54" t="s">
        <v>31</v>
      </c>
      <c r="I24" s="20">
        <v>430.73</v>
      </c>
      <c r="J24" s="20">
        <v>29.67</v>
      </c>
      <c r="K24" s="20">
        <f>G24*I24</f>
        <v>3919.643</v>
      </c>
      <c r="L24" s="20">
        <f>G24*J24</f>
        <v>269.997</v>
      </c>
      <c r="M24" s="20">
        <f>SUM(K24+L24)</f>
        <v>4189.64</v>
      </c>
    </row>
    <row r="25" spans="1:13" ht="27" customHeight="1">
      <c r="A25" s="21" t="s">
        <v>241</v>
      </c>
      <c r="B25" s="21" t="s">
        <v>211</v>
      </c>
      <c r="C25" s="112" t="s">
        <v>212</v>
      </c>
      <c r="D25" s="113"/>
      <c r="E25" s="113"/>
      <c r="F25" s="114"/>
      <c r="G25" s="26">
        <v>6.75</v>
      </c>
      <c r="H25" s="54" t="s">
        <v>31</v>
      </c>
      <c r="I25" s="20">
        <v>332.39</v>
      </c>
      <c r="J25" s="20">
        <v>51.13</v>
      </c>
      <c r="K25" s="20">
        <f>G25*I25</f>
        <v>2243.6324999999997</v>
      </c>
      <c r="L25" s="20">
        <f>G25*J25</f>
        <v>345.1275</v>
      </c>
      <c r="M25" s="20">
        <f>SUM(K25+L25)</f>
        <v>2588.7599999999998</v>
      </c>
    </row>
    <row r="26" spans="1:13" ht="15" customHeight="1">
      <c r="A26" s="23">
        <v>4</v>
      </c>
      <c r="B26" s="23"/>
      <c r="C26" s="122" t="s">
        <v>59</v>
      </c>
      <c r="D26" s="123"/>
      <c r="E26" s="123"/>
      <c r="F26" s="124"/>
      <c r="G26" s="60"/>
      <c r="H26" s="59"/>
      <c r="I26" s="20"/>
      <c r="J26" s="20"/>
      <c r="K26" s="20"/>
      <c r="L26" s="20"/>
      <c r="M26" s="24">
        <f>SUM(M27:M30)</f>
        <v>33033.587</v>
      </c>
    </row>
    <row r="27" spans="1:13" ht="15" customHeight="1">
      <c r="A27" s="21" t="s">
        <v>21</v>
      </c>
      <c r="B27" s="21">
        <v>42760</v>
      </c>
      <c r="C27" s="112" t="s">
        <v>60</v>
      </c>
      <c r="D27" s="113"/>
      <c r="E27" s="113"/>
      <c r="F27" s="114"/>
      <c r="G27" s="26">
        <v>682.05</v>
      </c>
      <c r="H27" s="54" t="s">
        <v>31</v>
      </c>
      <c r="I27" s="20">
        <v>2.86</v>
      </c>
      <c r="J27" s="20">
        <v>3.68</v>
      </c>
      <c r="K27" s="20">
        <f>(G27*I27)</f>
        <v>1950.6629999999998</v>
      </c>
      <c r="L27" s="20">
        <f>(G27*J27)</f>
        <v>2509.944</v>
      </c>
      <c r="M27" s="20">
        <f t="shared" si="2"/>
        <v>4460.607</v>
      </c>
    </row>
    <row r="28" spans="1:13" ht="15" customHeight="1">
      <c r="A28" s="21" t="s">
        <v>43</v>
      </c>
      <c r="B28" s="21">
        <v>43895</v>
      </c>
      <c r="C28" s="112" t="s">
        <v>61</v>
      </c>
      <c r="D28" s="113"/>
      <c r="E28" s="113"/>
      <c r="F28" s="114"/>
      <c r="G28" s="26">
        <v>682.05</v>
      </c>
      <c r="H28" s="54" t="s">
        <v>31</v>
      </c>
      <c r="I28" s="20">
        <v>3.87</v>
      </c>
      <c r="J28" s="20">
        <v>16.13</v>
      </c>
      <c r="K28" s="20">
        <f>(G28*I28)</f>
        <v>2639.5335</v>
      </c>
      <c r="L28" s="20">
        <f>(G28*J28)</f>
        <v>11001.466499999999</v>
      </c>
      <c r="M28" s="20">
        <f t="shared" si="2"/>
        <v>13640.999999999998</v>
      </c>
    </row>
    <row r="29" spans="1:13" ht="15" customHeight="1">
      <c r="A29" s="21" t="s">
        <v>33</v>
      </c>
      <c r="B29" s="21">
        <v>42754</v>
      </c>
      <c r="C29" s="112" t="s">
        <v>62</v>
      </c>
      <c r="D29" s="113"/>
      <c r="E29" s="113"/>
      <c r="F29" s="114"/>
      <c r="G29" s="26">
        <v>262</v>
      </c>
      <c r="H29" s="54" t="s">
        <v>31</v>
      </c>
      <c r="I29" s="57">
        <v>24.73</v>
      </c>
      <c r="J29" s="57">
        <v>23.8</v>
      </c>
      <c r="K29" s="20">
        <f>G29*I29</f>
        <v>6479.26</v>
      </c>
      <c r="L29" s="20">
        <f aca="true" t="shared" si="3" ref="L29:L34">G29*J29</f>
        <v>6235.6</v>
      </c>
      <c r="M29" s="20">
        <f t="shared" si="2"/>
        <v>12714.86</v>
      </c>
    </row>
    <row r="30" spans="1:13" ht="12.75">
      <c r="A30" s="21" t="s">
        <v>70</v>
      </c>
      <c r="B30" s="21">
        <v>42766</v>
      </c>
      <c r="C30" s="112" t="s">
        <v>65</v>
      </c>
      <c r="D30" s="113"/>
      <c r="E30" s="113"/>
      <c r="F30" s="114"/>
      <c r="G30" s="26">
        <v>24</v>
      </c>
      <c r="H30" s="54" t="s">
        <v>31</v>
      </c>
      <c r="I30" s="57">
        <v>62.71</v>
      </c>
      <c r="J30" s="57">
        <v>29.67</v>
      </c>
      <c r="K30" s="20">
        <f>G30*I30</f>
        <v>1505.04</v>
      </c>
      <c r="L30" s="20">
        <f t="shared" si="3"/>
        <v>712.08</v>
      </c>
      <c r="M30" s="20">
        <f t="shared" si="2"/>
        <v>2217.12</v>
      </c>
    </row>
    <row r="31" spans="1:13" ht="15" customHeight="1">
      <c r="A31" s="23">
        <v>5</v>
      </c>
      <c r="B31" s="23"/>
      <c r="C31" s="122" t="s">
        <v>55</v>
      </c>
      <c r="D31" s="123"/>
      <c r="E31" s="123"/>
      <c r="F31" s="124"/>
      <c r="G31" s="60"/>
      <c r="H31" s="59"/>
      <c r="I31" s="20"/>
      <c r="J31" s="20"/>
      <c r="K31" s="20"/>
      <c r="L31" s="20">
        <f t="shared" si="3"/>
        <v>0</v>
      </c>
      <c r="M31" s="24">
        <f>SUM(M32:M36)</f>
        <v>32710.5344</v>
      </c>
    </row>
    <row r="32" spans="1:13" ht="16.5" customHeight="1">
      <c r="A32" s="64" t="s">
        <v>22</v>
      </c>
      <c r="B32" s="21">
        <v>43268</v>
      </c>
      <c r="C32" s="113" t="s">
        <v>213</v>
      </c>
      <c r="D32" s="113"/>
      <c r="E32" s="113"/>
      <c r="F32" s="114"/>
      <c r="G32" s="26">
        <v>293.27</v>
      </c>
      <c r="H32" s="54" t="s">
        <v>31</v>
      </c>
      <c r="I32" s="20">
        <v>17.88</v>
      </c>
      <c r="J32" s="20">
        <v>6.36</v>
      </c>
      <c r="K32" s="20">
        <f>G32*I32</f>
        <v>5243.6676</v>
      </c>
      <c r="L32" s="20">
        <f t="shared" si="3"/>
        <v>1865.1972</v>
      </c>
      <c r="M32" s="20">
        <f t="shared" si="2"/>
        <v>7108.864799999999</v>
      </c>
    </row>
    <row r="33" spans="1:13" ht="15" customHeight="1">
      <c r="A33" s="64" t="s">
        <v>44</v>
      </c>
      <c r="B33" s="21">
        <v>42813</v>
      </c>
      <c r="C33" s="112" t="s">
        <v>57</v>
      </c>
      <c r="D33" s="113"/>
      <c r="E33" s="113"/>
      <c r="F33" s="114"/>
      <c r="G33" s="26">
        <v>308</v>
      </c>
      <c r="H33" s="54" t="s">
        <v>31</v>
      </c>
      <c r="I33" s="20">
        <v>33.48</v>
      </c>
      <c r="J33" s="20">
        <v>29.1</v>
      </c>
      <c r="K33" s="20">
        <f>G33*I33</f>
        <v>10311.839999999998</v>
      </c>
      <c r="L33" s="20">
        <f t="shared" si="3"/>
        <v>8962.800000000001</v>
      </c>
      <c r="M33" s="20">
        <f t="shared" si="2"/>
        <v>19274.64</v>
      </c>
    </row>
    <row r="34" spans="1:13" ht="15" customHeight="1">
      <c r="A34" s="64" t="s">
        <v>242</v>
      </c>
      <c r="B34" s="21">
        <v>42822</v>
      </c>
      <c r="C34" s="112" t="s">
        <v>58</v>
      </c>
      <c r="D34" s="113"/>
      <c r="E34" s="113"/>
      <c r="F34" s="114"/>
      <c r="G34" s="26">
        <v>188.1</v>
      </c>
      <c r="H34" s="54" t="s">
        <v>23</v>
      </c>
      <c r="I34" s="20">
        <v>2.45</v>
      </c>
      <c r="J34" s="20">
        <v>21.37</v>
      </c>
      <c r="K34" s="20">
        <f>G34*I34</f>
        <v>460.845</v>
      </c>
      <c r="L34" s="20">
        <f t="shared" si="3"/>
        <v>4019.697</v>
      </c>
      <c r="M34" s="20">
        <f t="shared" si="2"/>
        <v>4480.542</v>
      </c>
    </row>
    <row r="35" spans="1:13" ht="15" customHeight="1">
      <c r="A35" s="64" t="s">
        <v>243</v>
      </c>
      <c r="B35" s="21">
        <v>43799</v>
      </c>
      <c r="C35" s="112" t="s">
        <v>69</v>
      </c>
      <c r="D35" s="113"/>
      <c r="E35" s="113"/>
      <c r="F35" s="114"/>
      <c r="G35" s="26">
        <v>52.29</v>
      </c>
      <c r="H35" s="61" t="s">
        <v>31</v>
      </c>
      <c r="I35" s="20">
        <v>14.33</v>
      </c>
      <c r="J35" s="20">
        <v>8.51</v>
      </c>
      <c r="K35" s="20">
        <f>(G35*I35)</f>
        <v>749.3157</v>
      </c>
      <c r="L35" s="20">
        <f>(G35*J35)</f>
        <v>444.98789999999997</v>
      </c>
      <c r="M35" s="20">
        <f t="shared" si="2"/>
        <v>1194.3036</v>
      </c>
    </row>
    <row r="36" spans="1:16" s="28" customFormat="1" ht="14.25" customHeight="1">
      <c r="A36" s="64" t="s">
        <v>244</v>
      </c>
      <c r="B36" s="65">
        <v>43865</v>
      </c>
      <c r="C36" s="112" t="s">
        <v>56</v>
      </c>
      <c r="D36" s="113"/>
      <c r="E36" s="113"/>
      <c r="F36" s="114"/>
      <c r="G36" s="26">
        <v>10.4</v>
      </c>
      <c r="H36" s="54" t="s">
        <v>23</v>
      </c>
      <c r="I36" s="20">
        <v>41.34</v>
      </c>
      <c r="J36" s="20">
        <v>21.37</v>
      </c>
      <c r="K36" s="20">
        <f>G36*I36</f>
        <v>429.93600000000004</v>
      </c>
      <c r="L36" s="20">
        <f>G36*J36</f>
        <v>222.24800000000002</v>
      </c>
      <c r="M36" s="20">
        <f>SUM(K36+L36)</f>
        <v>652.1840000000001</v>
      </c>
      <c r="P36" s="27"/>
    </row>
    <row r="37" spans="1:13" ht="15" customHeight="1">
      <c r="A37" s="23">
        <v>6</v>
      </c>
      <c r="B37" s="21"/>
      <c r="C37" s="122" t="s">
        <v>47</v>
      </c>
      <c r="D37" s="123"/>
      <c r="E37" s="123"/>
      <c r="F37" s="124"/>
      <c r="G37" s="60"/>
      <c r="H37" s="61"/>
      <c r="I37" s="56"/>
      <c r="J37" s="56"/>
      <c r="K37" s="20">
        <f>G37*I37</f>
        <v>0</v>
      </c>
      <c r="L37" s="20">
        <f>G37*J37</f>
        <v>0</v>
      </c>
      <c r="M37" s="24">
        <f>SUM(M38:M39)</f>
        <v>1404.3088</v>
      </c>
    </row>
    <row r="38" spans="1:13" ht="15.75" customHeight="1">
      <c r="A38" s="21" t="s">
        <v>196</v>
      </c>
      <c r="B38" s="21">
        <v>42714</v>
      </c>
      <c r="C38" s="112" t="s">
        <v>153</v>
      </c>
      <c r="D38" s="113"/>
      <c r="E38" s="113"/>
      <c r="F38" s="48"/>
      <c r="G38" s="26">
        <v>10</v>
      </c>
      <c r="H38" s="54" t="s">
        <v>31</v>
      </c>
      <c r="I38" s="20">
        <v>55.9</v>
      </c>
      <c r="J38" s="56"/>
      <c r="K38" s="20">
        <f>G38*I38</f>
        <v>559</v>
      </c>
      <c r="L38" s="20">
        <f>G38*J38</f>
        <v>0</v>
      </c>
      <c r="M38" s="20">
        <f t="shared" si="2"/>
        <v>559</v>
      </c>
    </row>
    <row r="39" spans="1:13" ht="15" customHeight="1">
      <c r="A39" s="62" t="s">
        <v>24</v>
      </c>
      <c r="B39" s="63">
        <v>43416</v>
      </c>
      <c r="C39" s="112" t="s">
        <v>83</v>
      </c>
      <c r="D39" s="113"/>
      <c r="E39" s="113"/>
      <c r="F39" s="114"/>
      <c r="G39" s="26">
        <v>3.36</v>
      </c>
      <c r="H39" s="54" t="s">
        <v>31</v>
      </c>
      <c r="I39" s="20">
        <v>251.58</v>
      </c>
      <c r="J39" s="20"/>
      <c r="K39" s="20">
        <f>G39*I39</f>
        <v>845.3088</v>
      </c>
      <c r="L39" s="20">
        <f>G39*J39</f>
        <v>0</v>
      </c>
      <c r="M39" s="20">
        <f>SUM(K39+L39)</f>
        <v>845.3088</v>
      </c>
    </row>
    <row r="40" spans="1:13" s="28" customFormat="1" ht="15" customHeight="1">
      <c r="A40" s="23">
        <v>7</v>
      </c>
      <c r="B40" s="23"/>
      <c r="C40" s="122" t="s">
        <v>39</v>
      </c>
      <c r="D40" s="123"/>
      <c r="E40" s="123"/>
      <c r="F40" s="124"/>
      <c r="G40" s="29"/>
      <c r="H40" s="53"/>
      <c r="I40" s="58"/>
      <c r="J40" s="58"/>
      <c r="K40" s="20">
        <f aca="true" t="shared" si="4" ref="K40:K47">(G40*I40)</f>
        <v>0</v>
      </c>
      <c r="L40" s="20">
        <f aca="true" t="shared" si="5" ref="L40:L47">(G40*J40)</f>
        <v>0</v>
      </c>
      <c r="M40" s="24">
        <f>SUM(M41:M49)</f>
        <v>63297.40669999999</v>
      </c>
    </row>
    <row r="41" spans="1:13" ht="12.75">
      <c r="A41" s="21" t="s">
        <v>77</v>
      </c>
      <c r="B41" s="21">
        <v>42720</v>
      </c>
      <c r="C41" s="112" t="s">
        <v>199</v>
      </c>
      <c r="D41" s="113"/>
      <c r="E41" s="113"/>
      <c r="F41" s="114"/>
      <c r="G41" s="26">
        <v>400.96</v>
      </c>
      <c r="H41" s="61" t="s">
        <v>31</v>
      </c>
      <c r="I41" s="20">
        <v>47.56</v>
      </c>
      <c r="J41" s="20">
        <v>44.5</v>
      </c>
      <c r="K41" s="20">
        <f t="shared" si="4"/>
        <v>19069.6576</v>
      </c>
      <c r="L41" s="20">
        <f t="shared" si="5"/>
        <v>17842.719999999998</v>
      </c>
      <c r="M41" s="20">
        <f t="shared" si="2"/>
        <v>36912.37759999999</v>
      </c>
    </row>
    <row r="42" spans="1:13" ht="12.75">
      <c r="A42" s="21" t="s">
        <v>188</v>
      </c>
      <c r="B42" s="21">
        <v>42726</v>
      </c>
      <c r="C42" s="112" t="s">
        <v>25</v>
      </c>
      <c r="D42" s="113"/>
      <c r="E42" s="113"/>
      <c r="F42" s="114"/>
      <c r="G42" s="26">
        <v>400.96</v>
      </c>
      <c r="H42" s="61" t="s">
        <v>31</v>
      </c>
      <c r="I42" s="20">
        <v>12.88</v>
      </c>
      <c r="J42" s="20">
        <v>26.07</v>
      </c>
      <c r="K42" s="20">
        <f t="shared" si="4"/>
        <v>5164.3648</v>
      </c>
      <c r="L42" s="20">
        <f t="shared" si="5"/>
        <v>10453.0272</v>
      </c>
      <c r="M42" s="20">
        <f t="shared" si="2"/>
        <v>15617.392</v>
      </c>
    </row>
    <row r="43" spans="1:13" ht="12.75">
      <c r="A43" s="21" t="s">
        <v>245</v>
      </c>
      <c r="B43" s="21">
        <v>42728</v>
      </c>
      <c r="C43" s="112" t="s">
        <v>26</v>
      </c>
      <c r="D43" s="113"/>
      <c r="E43" s="113"/>
      <c r="F43" s="114"/>
      <c r="G43" s="26">
        <v>24.4</v>
      </c>
      <c r="H43" s="61" t="s">
        <v>23</v>
      </c>
      <c r="I43" s="20">
        <v>5.89</v>
      </c>
      <c r="J43" s="20">
        <v>11.23</v>
      </c>
      <c r="K43" s="20">
        <f t="shared" si="4"/>
        <v>143.71599999999998</v>
      </c>
      <c r="L43" s="20">
        <f t="shared" si="5"/>
        <v>274.012</v>
      </c>
      <c r="M43" s="20">
        <f t="shared" si="2"/>
        <v>417.72799999999995</v>
      </c>
    </row>
    <row r="44" spans="1:16" ht="12.75" customHeight="1">
      <c r="A44" s="21" t="s">
        <v>246</v>
      </c>
      <c r="B44" s="21">
        <v>43822</v>
      </c>
      <c r="C44" s="112" t="s">
        <v>36</v>
      </c>
      <c r="D44" s="113"/>
      <c r="E44" s="113"/>
      <c r="F44" s="114"/>
      <c r="G44" s="26">
        <v>48.4</v>
      </c>
      <c r="H44" s="54" t="s">
        <v>23</v>
      </c>
      <c r="I44" s="20">
        <v>24.36</v>
      </c>
      <c r="J44" s="20">
        <v>17.78</v>
      </c>
      <c r="K44" s="20">
        <f t="shared" si="4"/>
        <v>1179.024</v>
      </c>
      <c r="L44" s="20">
        <f t="shared" si="5"/>
        <v>860.552</v>
      </c>
      <c r="M44" s="20">
        <f t="shared" si="2"/>
        <v>2039.576</v>
      </c>
      <c r="P44" s="47"/>
    </row>
    <row r="45" spans="1:13" ht="12.75" customHeight="1">
      <c r="A45" s="21" t="s">
        <v>247</v>
      </c>
      <c r="B45" s="21">
        <v>43821</v>
      </c>
      <c r="C45" s="112" t="s">
        <v>37</v>
      </c>
      <c r="D45" s="113"/>
      <c r="E45" s="113"/>
      <c r="F45" s="114"/>
      <c r="G45" s="26">
        <v>32</v>
      </c>
      <c r="H45" s="54" t="s">
        <v>23</v>
      </c>
      <c r="I45" s="20">
        <v>34.83</v>
      </c>
      <c r="J45" s="20">
        <v>17.78</v>
      </c>
      <c r="K45" s="20">
        <f t="shared" si="4"/>
        <v>1114.56</v>
      </c>
      <c r="L45" s="20">
        <f t="shared" si="5"/>
        <v>568.96</v>
      </c>
      <c r="M45" s="20">
        <f t="shared" si="2"/>
        <v>1683.52</v>
      </c>
    </row>
    <row r="46" spans="1:13" ht="12.75" customHeight="1">
      <c r="A46" s="21" t="s">
        <v>248</v>
      </c>
      <c r="B46" s="21">
        <v>43948</v>
      </c>
      <c r="C46" s="112" t="s">
        <v>192</v>
      </c>
      <c r="D46" s="113"/>
      <c r="E46" s="113"/>
      <c r="F46" s="48"/>
      <c r="G46" s="26">
        <v>21.45</v>
      </c>
      <c r="H46" s="54" t="s">
        <v>31</v>
      </c>
      <c r="I46" s="20">
        <v>166.51</v>
      </c>
      <c r="J46" s="20"/>
      <c r="K46" s="20">
        <f t="shared" si="4"/>
        <v>3571.6394999999998</v>
      </c>
      <c r="L46" s="20">
        <f t="shared" si="5"/>
        <v>0</v>
      </c>
      <c r="M46" s="20">
        <f t="shared" si="2"/>
        <v>3571.6394999999998</v>
      </c>
    </row>
    <row r="47" spans="1:13" ht="12.75" customHeight="1">
      <c r="A47" s="21" t="s">
        <v>249</v>
      </c>
      <c r="B47" s="21">
        <v>42733</v>
      </c>
      <c r="C47" s="112" t="s">
        <v>193</v>
      </c>
      <c r="D47" s="113"/>
      <c r="E47" s="113"/>
      <c r="F47" s="48"/>
      <c r="G47" s="26">
        <v>21.45</v>
      </c>
      <c r="H47" s="54" t="s">
        <v>31</v>
      </c>
      <c r="I47" s="20">
        <v>60.68</v>
      </c>
      <c r="J47" s="20">
        <v>10.06</v>
      </c>
      <c r="K47" s="20">
        <f t="shared" si="4"/>
        <v>1301.586</v>
      </c>
      <c r="L47" s="20">
        <f t="shared" si="5"/>
        <v>215.787</v>
      </c>
      <c r="M47" s="20">
        <f t="shared" si="2"/>
        <v>1517.373</v>
      </c>
    </row>
    <row r="48" spans="1:13" ht="12.75" customHeight="1">
      <c r="A48" s="21" t="s">
        <v>250</v>
      </c>
      <c r="B48" s="21">
        <v>42771</v>
      </c>
      <c r="C48" s="112" t="s">
        <v>214</v>
      </c>
      <c r="D48" s="113"/>
      <c r="E48" s="113"/>
      <c r="F48" s="48"/>
      <c r="G48" s="26">
        <v>12.14</v>
      </c>
      <c r="H48" s="54" t="s">
        <v>31</v>
      </c>
      <c r="I48" s="20">
        <v>64.99</v>
      </c>
      <c r="J48" s="20">
        <v>14.82</v>
      </c>
      <c r="K48" s="20">
        <f>(G48*I48)</f>
        <v>788.9786</v>
      </c>
      <c r="L48" s="20">
        <f>(G48*J48)</f>
        <v>179.9148</v>
      </c>
      <c r="M48" s="20">
        <f>SUM(K48+L48)</f>
        <v>968.8934</v>
      </c>
    </row>
    <row r="49" spans="1:13" ht="12.75" customHeight="1">
      <c r="A49" s="21" t="s">
        <v>251</v>
      </c>
      <c r="B49" s="21">
        <v>42773</v>
      </c>
      <c r="C49" s="112" t="s">
        <v>215</v>
      </c>
      <c r="D49" s="113"/>
      <c r="E49" s="113"/>
      <c r="F49" s="48"/>
      <c r="G49" s="26">
        <v>6.88</v>
      </c>
      <c r="H49" s="54" t="s">
        <v>31</v>
      </c>
      <c r="I49" s="20">
        <v>41.79</v>
      </c>
      <c r="J49" s="20">
        <v>40.9</v>
      </c>
      <c r="K49" s="20">
        <f>(G49*I49)</f>
        <v>287.5152</v>
      </c>
      <c r="L49" s="20">
        <f>(G49*J49)</f>
        <v>281.392</v>
      </c>
      <c r="M49" s="20">
        <f>SUM(K49+L49)</f>
        <v>568.9072</v>
      </c>
    </row>
    <row r="50" spans="1:13" s="28" customFormat="1" ht="12.75" customHeight="1">
      <c r="A50" s="23">
        <v>8</v>
      </c>
      <c r="B50" s="23"/>
      <c r="C50" s="131" t="s">
        <v>48</v>
      </c>
      <c r="D50" s="132"/>
      <c r="E50" s="132"/>
      <c r="F50" s="141"/>
      <c r="G50" s="29"/>
      <c r="H50" s="53"/>
      <c r="I50" s="58"/>
      <c r="J50" s="58"/>
      <c r="K50" s="20">
        <f>G50*I50</f>
        <v>0</v>
      </c>
      <c r="L50" s="20">
        <f>G50*J50</f>
        <v>0</v>
      </c>
      <c r="M50" s="24">
        <f>SUM(M51:M63)</f>
        <v>11582.1</v>
      </c>
    </row>
    <row r="51" spans="1:13" ht="12.75" customHeight="1">
      <c r="A51" s="91" t="s">
        <v>27</v>
      </c>
      <c r="B51" s="21">
        <v>42956</v>
      </c>
      <c r="C51" s="112" t="s">
        <v>154</v>
      </c>
      <c r="D51" s="113"/>
      <c r="E51" s="113"/>
      <c r="F51" s="114"/>
      <c r="G51" s="26">
        <v>4</v>
      </c>
      <c r="H51" s="54" t="s">
        <v>46</v>
      </c>
      <c r="I51" s="20">
        <v>243.86</v>
      </c>
      <c r="J51" s="20">
        <v>143.43</v>
      </c>
      <c r="K51" s="20">
        <f>G51*I51</f>
        <v>975.44</v>
      </c>
      <c r="L51" s="20">
        <f>G51*J51</f>
        <v>573.72</v>
      </c>
      <c r="M51" s="20">
        <f t="shared" si="2"/>
        <v>1549.16</v>
      </c>
    </row>
    <row r="52" spans="1:13" ht="12.75" customHeight="1">
      <c r="A52" s="91" t="s">
        <v>79</v>
      </c>
      <c r="B52" s="21">
        <v>42956</v>
      </c>
      <c r="C52" s="112" t="s">
        <v>200</v>
      </c>
      <c r="D52" s="113"/>
      <c r="E52" s="113"/>
      <c r="F52" s="114"/>
      <c r="G52" s="26">
        <v>1</v>
      </c>
      <c r="H52" s="54" t="s">
        <v>46</v>
      </c>
      <c r="I52" s="20">
        <v>243.86</v>
      </c>
      <c r="J52" s="20">
        <v>143.43</v>
      </c>
      <c r="K52" s="20">
        <f>G52*I52</f>
        <v>243.86</v>
      </c>
      <c r="L52" s="20">
        <f>G52*J52</f>
        <v>143.43</v>
      </c>
      <c r="M52" s="20">
        <f t="shared" si="2"/>
        <v>387.29</v>
      </c>
    </row>
    <row r="53" spans="1:13" ht="20.25" customHeight="1">
      <c r="A53" s="91" t="s">
        <v>80</v>
      </c>
      <c r="B53" s="92">
        <v>43921</v>
      </c>
      <c r="C53" s="112" t="s">
        <v>303</v>
      </c>
      <c r="D53" s="113"/>
      <c r="E53" s="113"/>
      <c r="F53" s="114"/>
      <c r="G53" s="26">
        <v>8</v>
      </c>
      <c r="H53" s="54" t="s">
        <v>46</v>
      </c>
      <c r="I53" s="20">
        <v>376.85</v>
      </c>
      <c r="J53" s="20">
        <v>89.64</v>
      </c>
      <c r="K53" s="20">
        <f>(G53*I53)</f>
        <v>3014.8</v>
      </c>
      <c r="L53" s="20">
        <f>(G53*J53)</f>
        <v>717.12</v>
      </c>
      <c r="M53" s="20">
        <f t="shared" si="2"/>
        <v>3731.92</v>
      </c>
    </row>
    <row r="54" spans="1:13" ht="15" customHeight="1">
      <c r="A54" s="91" t="s">
        <v>252</v>
      </c>
      <c r="B54" s="92">
        <v>43905</v>
      </c>
      <c r="C54" s="112" t="s">
        <v>304</v>
      </c>
      <c r="D54" s="113"/>
      <c r="E54" s="113"/>
      <c r="F54" s="114"/>
      <c r="G54" s="26">
        <v>3</v>
      </c>
      <c r="H54" s="54" t="s">
        <v>46</v>
      </c>
      <c r="I54" s="20">
        <v>193.66</v>
      </c>
      <c r="J54" s="20">
        <v>11.86</v>
      </c>
      <c r="K54" s="20">
        <f>(G54*I54)</f>
        <v>580.98</v>
      </c>
      <c r="L54" s="20">
        <f>(G54*J54)</f>
        <v>35.58</v>
      </c>
      <c r="M54" s="20">
        <f>SUM(K54+L54)</f>
        <v>616.5600000000001</v>
      </c>
    </row>
    <row r="55" spans="1:13" s="68" customFormat="1" ht="12.75" customHeight="1">
      <c r="A55" s="91" t="s">
        <v>253</v>
      </c>
      <c r="B55" s="21">
        <v>43023</v>
      </c>
      <c r="C55" s="112" t="s">
        <v>216</v>
      </c>
      <c r="D55" s="113"/>
      <c r="E55" s="113"/>
      <c r="F55" s="114"/>
      <c r="G55" s="26">
        <v>3</v>
      </c>
      <c r="H55" s="54" t="s">
        <v>46</v>
      </c>
      <c r="I55" s="20">
        <v>494.67</v>
      </c>
      <c r="J55" s="20">
        <v>143.43</v>
      </c>
      <c r="K55" s="20">
        <f>G55*I55</f>
        <v>1484.01</v>
      </c>
      <c r="L55" s="20">
        <f>G55*J55</f>
        <v>430.29</v>
      </c>
      <c r="M55" s="20">
        <f t="shared" si="2"/>
        <v>1914.3</v>
      </c>
    </row>
    <row r="56" spans="1:13" s="68" customFormat="1" ht="12.75" customHeight="1">
      <c r="A56" s="91" t="s">
        <v>254</v>
      </c>
      <c r="B56" s="21">
        <v>42957</v>
      </c>
      <c r="C56" s="139" t="s">
        <v>128</v>
      </c>
      <c r="D56" s="140"/>
      <c r="E56" s="140"/>
      <c r="F56" s="48"/>
      <c r="G56" s="26">
        <v>4</v>
      </c>
      <c r="H56" s="54" t="s">
        <v>46</v>
      </c>
      <c r="I56" s="20">
        <v>48.45</v>
      </c>
      <c r="J56" s="20">
        <v>8.96</v>
      </c>
      <c r="K56" s="20">
        <f aca="true" t="shared" si="6" ref="K56:K62">G56*I56</f>
        <v>193.8</v>
      </c>
      <c r="L56" s="20">
        <f aca="true" t="shared" si="7" ref="L56:L62">G56*J56</f>
        <v>35.84</v>
      </c>
      <c r="M56" s="20">
        <f t="shared" si="2"/>
        <v>229.64000000000001</v>
      </c>
    </row>
    <row r="57" spans="1:13" s="68" customFormat="1" ht="12.75" customHeight="1">
      <c r="A57" s="91" t="s">
        <v>88</v>
      </c>
      <c r="B57" s="21">
        <v>42943</v>
      </c>
      <c r="C57" s="139" t="s">
        <v>129</v>
      </c>
      <c r="D57" s="140"/>
      <c r="E57" s="140"/>
      <c r="F57" s="48"/>
      <c r="G57" s="26">
        <v>4</v>
      </c>
      <c r="H57" s="54" t="s">
        <v>46</v>
      </c>
      <c r="I57" s="20">
        <v>68.22</v>
      </c>
      <c r="J57" s="20">
        <v>19.29</v>
      </c>
      <c r="K57" s="20">
        <f t="shared" si="6"/>
        <v>272.88</v>
      </c>
      <c r="L57" s="20">
        <f t="shared" si="7"/>
        <v>77.16</v>
      </c>
      <c r="M57" s="20">
        <f t="shared" si="2"/>
        <v>350.03999999999996</v>
      </c>
    </row>
    <row r="58" spans="1:13" s="68" customFormat="1" ht="12.75" customHeight="1">
      <c r="A58" s="91" t="s">
        <v>89</v>
      </c>
      <c r="B58" s="21">
        <v>42953</v>
      </c>
      <c r="C58" s="145" t="s">
        <v>191</v>
      </c>
      <c r="D58" s="146"/>
      <c r="E58" s="146"/>
      <c r="F58" s="48"/>
      <c r="G58" s="26">
        <v>5</v>
      </c>
      <c r="H58" s="54" t="s">
        <v>46</v>
      </c>
      <c r="I58" s="20">
        <v>159.91</v>
      </c>
      <c r="J58" s="20">
        <v>89.64</v>
      </c>
      <c r="K58" s="20">
        <f t="shared" si="6"/>
        <v>799.55</v>
      </c>
      <c r="L58" s="20">
        <f t="shared" si="7"/>
        <v>448.2</v>
      </c>
      <c r="M58" s="20">
        <f t="shared" si="2"/>
        <v>1247.75</v>
      </c>
    </row>
    <row r="59" spans="1:13" s="68" customFormat="1" ht="12.75" customHeight="1">
      <c r="A59" s="91" t="s">
        <v>194</v>
      </c>
      <c r="B59" s="21">
        <v>42940</v>
      </c>
      <c r="C59" s="145" t="s">
        <v>190</v>
      </c>
      <c r="D59" s="146"/>
      <c r="E59" s="146"/>
      <c r="F59" s="48"/>
      <c r="G59" s="26">
        <v>5</v>
      </c>
      <c r="H59" s="54" t="s">
        <v>46</v>
      </c>
      <c r="I59" s="20">
        <v>58.65</v>
      </c>
      <c r="J59" s="20">
        <v>17.92</v>
      </c>
      <c r="K59" s="20">
        <f t="shared" si="6"/>
        <v>293.25</v>
      </c>
      <c r="L59" s="20">
        <f t="shared" si="7"/>
        <v>89.60000000000001</v>
      </c>
      <c r="M59" s="20">
        <f t="shared" si="2"/>
        <v>382.85</v>
      </c>
    </row>
    <row r="60" spans="1:13" s="68" customFormat="1" ht="12.75" customHeight="1">
      <c r="A60" s="91" t="s">
        <v>195</v>
      </c>
      <c r="B60" s="21">
        <v>42932</v>
      </c>
      <c r="C60" s="145" t="s">
        <v>189</v>
      </c>
      <c r="D60" s="146"/>
      <c r="E60" s="146"/>
      <c r="F60" s="48"/>
      <c r="G60" s="26">
        <v>5</v>
      </c>
      <c r="H60" s="54" t="s">
        <v>46</v>
      </c>
      <c r="I60" s="20">
        <v>77.89</v>
      </c>
      <c r="J60" s="20">
        <v>25.08</v>
      </c>
      <c r="K60" s="20">
        <f t="shared" si="6"/>
        <v>389.45</v>
      </c>
      <c r="L60" s="20">
        <f t="shared" si="7"/>
        <v>125.39999999999999</v>
      </c>
      <c r="M60" s="20">
        <f t="shared" si="2"/>
        <v>514.85</v>
      </c>
    </row>
    <row r="61" spans="1:13" s="68" customFormat="1" ht="12.75" customHeight="1">
      <c r="A61" s="91" t="s">
        <v>255</v>
      </c>
      <c r="B61" s="21">
        <v>43807</v>
      </c>
      <c r="C61" s="147" t="s">
        <v>130</v>
      </c>
      <c r="D61" s="148"/>
      <c r="E61" s="148"/>
      <c r="F61" s="48"/>
      <c r="G61" s="26">
        <v>4</v>
      </c>
      <c r="H61" s="54" t="s">
        <v>46</v>
      </c>
      <c r="I61" s="20">
        <v>48.45</v>
      </c>
      <c r="J61" s="20">
        <v>8.96</v>
      </c>
      <c r="K61" s="20">
        <f t="shared" si="6"/>
        <v>193.8</v>
      </c>
      <c r="L61" s="20">
        <f t="shared" si="7"/>
        <v>35.84</v>
      </c>
      <c r="M61" s="20">
        <f t="shared" si="2"/>
        <v>229.64000000000001</v>
      </c>
    </row>
    <row r="62" spans="1:13" s="68" customFormat="1" ht="12.75" customHeight="1">
      <c r="A62" s="91" t="s">
        <v>256</v>
      </c>
      <c r="B62" s="21">
        <v>42711</v>
      </c>
      <c r="C62" s="139" t="s">
        <v>131</v>
      </c>
      <c r="D62" s="140"/>
      <c r="E62" s="140"/>
      <c r="F62" s="48"/>
      <c r="G62" s="26">
        <v>2</v>
      </c>
      <c r="H62" s="54" t="s">
        <v>46</v>
      </c>
      <c r="I62" s="20">
        <v>155.59</v>
      </c>
      <c r="J62" s="20">
        <v>5.91</v>
      </c>
      <c r="K62" s="20">
        <f t="shared" si="6"/>
        <v>311.18</v>
      </c>
      <c r="L62" s="20">
        <f t="shared" si="7"/>
        <v>11.82</v>
      </c>
      <c r="M62" s="20">
        <f t="shared" si="2"/>
        <v>323</v>
      </c>
    </row>
    <row r="63" spans="1:13" ht="12.75" customHeight="1">
      <c r="A63" s="91" t="s">
        <v>257</v>
      </c>
      <c r="B63" s="92">
        <v>42906</v>
      </c>
      <c r="C63" s="112" t="s">
        <v>155</v>
      </c>
      <c r="D63" s="113"/>
      <c r="E63" s="113"/>
      <c r="F63" s="114"/>
      <c r="G63" s="26">
        <v>2</v>
      </c>
      <c r="H63" s="54" t="s">
        <v>46</v>
      </c>
      <c r="I63" s="20">
        <v>47.74</v>
      </c>
      <c r="J63" s="20">
        <v>4.81</v>
      </c>
      <c r="K63" s="20">
        <f>(G63*I63)</f>
        <v>95.48</v>
      </c>
      <c r="L63" s="20">
        <f>(G63*J63)</f>
        <v>9.62</v>
      </c>
      <c r="M63" s="20">
        <f>SUM(K63+L63)</f>
        <v>105.10000000000001</v>
      </c>
    </row>
    <row r="64" spans="1:13" s="68" customFormat="1" ht="12.75" customHeight="1">
      <c r="A64" s="23">
        <v>9</v>
      </c>
      <c r="B64" s="21"/>
      <c r="C64" s="131" t="s">
        <v>100</v>
      </c>
      <c r="D64" s="132"/>
      <c r="E64" s="132"/>
      <c r="F64" s="48"/>
      <c r="G64" s="26"/>
      <c r="H64" s="54"/>
      <c r="I64" s="20"/>
      <c r="J64" s="20"/>
      <c r="K64" s="20"/>
      <c r="L64" s="20"/>
      <c r="M64" s="24">
        <f>SUM(M65:M92)</f>
        <v>7314.070000000001</v>
      </c>
    </row>
    <row r="65" spans="1:13" s="68" customFormat="1" ht="12.75" customHeight="1">
      <c r="A65" s="23" t="s">
        <v>161</v>
      </c>
      <c r="B65" s="67"/>
      <c r="C65" s="131" t="s">
        <v>104</v>
      </c>
      <c r="D65" s="132"/>
      <c r="E65" s="132"/>
      <c r="F65" s="48"/>
      <c r="G65" s="26"/>
      <c r="H65" s="54"/>
      <c r="I65" s="20"/>
      <c r="J65" s="20"/>
      <c r="K65" s="20"/>
      <c r="L65" s="20"/>
      <c r="M65" s="20">
        <f t="shared" si="2"/>
        <v>0</v>
      </c>
    </row>
    <row r="66" spans="1:13" s="68" customFormat="1" ht="12.75" customHeight="1">
      <c r="A66" s="21" t="s">
        <v>258</v>
      </c>
      <c r="B66" s="69">
        <v>42961</v>
      </c>
      <c r="C66" s="70" t="s">
        <v>96</v>
      </c>
      <c r="D66" s="71"/>
      <c r="E66" s="72"/>
      <c r="F66" s="48"/>
      <c r="G66" s="26">
        <v>6</v>
      </c>
      <c r="H66" s="54" t="s">
        <v>46</v>
      </c>
      <c r="I66" s="20">
        <v>34.38</v>
      </c>
      <c r="J66" s="20">
        <v>25.08</v>
      </c>
      <c r="K66" s="20">
        <f aca="true" t="shared" si="8" ref="K66:K148">G66*I66</f>
        <v>206.28000000000003</v>
      </c>
      <c r="L66" s="20">
        <f aca="true" t="shared" si="9" ref="L66:L148">G66*J66</f>
        <v>150.48</v>
      </c>
      <c r="M66" s="20">
        <f aca="true" t="shared" si="10" ref="M66:M148">SUM(K66+L66)</f>
        <v>356.76</v>
      </c>
    </row>
    <row r="67" spans="1:13" s="68" customFormat="1" ht="12.75" customHeight="1">
      <c r="A67" s="21" t="s">
        <v>259</v>
      </c>
      <c r="B67" s="69">
        <v>42959</v>
      </c>
      <c r="C67" s="125" t="s">
        <v>97</v>
      </c>
      <c r="D67" s="126"/>
      <c r="E67" s="127"/>
      <c r="F67" s="48"/>
      <c r="G67" s="26">
        <v>5</v>
      </c>
      <c r="H67" s="54" t="s">
        <v>46</v>
      </c>
      <c r="I67" s="20">
        <v>47.47</v>
      </c>
      <c r="J67" s="20">
        <v>25.08</v>
      </c>
      <c r="K67" s="20">
        <f t="shared" si="8"/>
        <v>237.35</v>
      </c>
      <c r="L67" s="20">
        <f t="shared" si="9"/>
        <v>125.39999999999999</v>
      </c>
      <c r="M67" s="20">
        <f t="shared" si="10"/>
        <v>362.75</v>
      </c>
    </row>
    <row r="68" spans="1:13" s="68" customFormat="1" ht="12.75" customHeight="1">
      <c r="A68" s="21" t="s">
        <v>260</v>
      </c>
      <c r="B68" s="69">
        <v>42963</v>
      </c>
      <c r="C68" s="125" t="s">
        <v>98</v>
      </c>
      <c r="D68" s="126"/>
      <c r="E68" s="127"/>
      <c r="F68" s="48"/>
      <c r="G68" s="26">
        <v>6</v>
      </c>
      <c r="H68" s="54" t="s">
        <v>46</v>
      </c>
      <c r="I68" s="20">
        <v>16.06</v>
      </c>
      <c r="J68" s="20">
        <v>35.85</v>
      </c>
      <c r="K68" s="20">
        <f t="shared" si="8"/>
        <v>96.35999999999999</v>
      </c>
      <c r="L68" s="20">
        <f t="shared" si="9"/>
        <v>215.10000000000002</v>
      </c>
      <c r="M68" s="20">
        <f t="shared" si="10"/>
        <v>311.46000000000004</v>
      </c>
    </row>
    <row r="69" spans="1:13" s="68" customFormat="1" ht="12.75" customHeight="1">
      <c r="A69" s="21" t="s">
        <v>261</v>
      </c>
      <c r="B69" s="69">
        <v>42965</v>
      </c>
      <c r="C69" s="125" t="s">
        <v>99</v>
      </c>
      <c r="D69" s="126"/>
      <c r="E69" s="127"/>
      <c r="F69" s="48"/>
      <c r="G69" s="26">
        <v>3</v>
      </c>
      <c r="H69" s="54" t="s">
        <v>46</v>
      </c>
      <c r="I69" s="20">
        <v>65.99</v>
      </c>
      <c r="J69" s="20">
        <v>35.85</v>
      </c>
      <c r="K69" s="20">
        <f t="shared" si="8"/>
        <v>197.96999999999997</v>
      </c>
      <c r="L69" s="20">
        <f t="shared" si="9"/>
        <v>107.55000000000001</v>
      </c>
      <c r="M69" s="20">
        <f t="shared" si="10"/>
        <v>305.52</v>
      </c>
    </row>
    <row r="70" spans="1:13" s="68" customFormat="1" ht="12.75" customHeight="1">
      <c r="A70" s="23" t="s">
        <v>162</v>
      </c>
      <c r="B70" s="69"/>
      <c r="C70" s="73" t="s">
        <v>105</v>
      </c>
      <c r="D70" s="71"/>
      <c r="E70" s="71"/>
      <c r="F70" s="48"/>
      <c r="G70" s="26"/>
      <c r="H70" s="54"/>
      <c r="I70" s="20"/>
      <c r="J70" s="20"/>
      <c r="K70" s="20"/>
      <c r="L70" s="20"/>
      <c r="M70" s="20">
        <f t="shared" si="10"/>
        <v>0</v>
      </c>
    </row>
    <row r="71" spans="1:13" s="68" customFormat="1" ht="12.75" customHeight="1">
      <c r="A71" s="21" t="s">
        <v>262</v>
      </c>
      <c r="B71" s="69">
        <v>43136</v>
      </c>
      <c r="C71" s="112" t="s">
        <v>103</v>
      </c>
      <c r="D71" s="113"/>
      <c r="E71" s="113"/>
      <c r="F71" s="48"/>
      <c r="G71" s="26">
        <v>4</v>
      </c>
      <c r="H71" s="54" t="s">
        <v>46</v>
      </c>
      <c r="I71" s="20">
        <v>48.63</v>
      </c>
      <c r="J71" s="20">
        <v>118.81</v>
      </c>
      <c r="K71" s="20">
        <f t="shared" si="8"/>
        <v>194.52</v>
      </c>
      <c r="L71" s="20">
        <f t="shared" si="9"/>
        <v>475.24</v>
      </c>
      <c r="M71" s="20">
        <f t="shared" si="10"/>
        <v>669.76</v>
      </c>
    </row>
    <row r="72" spans="1:13" s="68" customFormat="1" ht="12.75" customHeight="1">
      <c r="A72" s="21" t="s">
        <v>263</v>
      </c>
      <c r="B72" s="69">
        <v>43154</v>
      </c>
      <c r="C72" s="125" t="s">
        <v>101</v>
      </c>
      <c r="D72" s="126"/>
      <c r="E72" s="126"/>
      <c r="F72" s="48"/>
      <c r="G72" s="26">
        <v>2</v>
      </c>
      <c r="H72" s="54" t="s">
        <v>32</v>
      </c>
      <c r="I72" s="20">
        <v>268.47</v>
      </c>
      <c r="J72" s="20">
        <v>258.13</v>
      </c>
      <c r="K72" s="20">
        <f t="shared" si="8"/>
        <v>536.94</v>
      </c>
      <c r="L72" s="20">
        <f t="shared" si="9"/>
        <v>516.26</v>
      </c>
      <c r="M72" s="20">
        <f t="shared" si="10"/>
        <v>1053.2</v>
      </c>
    </row>
    <row r="73" spans="1:13" s="68" customFormat="1" ht="12.75" customHeight="1">
      <c r="A73" s="21" t="s">
        <v>264</v>
      </c>
      <c r="B73" s="69">
        <v>43153</v>
      </c>
      <c r="C73" s="112" t="s">
        <v>102</v>
      </c>
      <c r="D73" s="113"/>
      <c r="E73" s="113"/>
      <c r="F73" s="48"/>
      <c r="G73" s="26">
        <v>2</v>
      </c>
      <c r="H73" s="54" t="s">
        <v>32</v>
      </c>
      <c r="I73" s="20">
        <v>262.17</v>
      </c>
      <c r="J73" s="20">
        <v>262.17</v>
      </c>
      <c r="K73" s="20">
        <f t="shared" si="8"/>
        <v>524.34</v>
      </c>
      <c r="L73" s="20">
        <f t="shared" si="9"/>
        <v>524.34</v>
      </c>
      <c r="M73" s="20">
        <f t="shared" si="10"/>
        <v>1048.68</v>
      </c>
    </row>
    <row r="74" spans="1:13" ht="12.75" customHeight="1">
      <c r="A74" s="23" t="s">
        <v>163</v>
      </c>
      <c r="B74" s="21"/>
      <c r="C74" s="131" t="s">
        <v>106</v>
      </c>
      <c r="D74" s="132"/>
      <c r="E74" s="132"/>
      <c r="F74" s="48"/>
      <c r="G74" s="26"/>
      <c r="H74" s="54"/>
      <c r="I74" s="20"/>
      <c r="J74" s="20"/>
      <c r="K74" s="20">
        <f t="shared" si="8"/>
        <v>0</v>
      </c>
      <c r="L74" s="20">
        <f t="shared" si="9"/>
        <v>0</v>
      </c>
      <c r="M74" s="20">
        <f t="shared" si="10"/>
        <v>0</v>
      </c>
    </row>
    <row r="75" spans="1:13" s="68" customFormat="1" ht="12.75" customHeight="1">
      <c r="A75" s="21" t="s">
        <v>265</v>
      </c>
      <c r="B75" s="69">
        <v>43118</v>
      </c>
      <c r="C75" s="125" t="s">
        <v>111</v>
      </c>
      <c r="D75" s="126"/>
      <c r="E75" s="127"/>
      <c r="F75" s="48"/>
      <c r="G75" s="26">
        <v>32</v>
      </c>
      <c r="H75" s="54" t="s">
        <v>23</v>
      </c>
      <c r="I75" s="20">
        <v>4.96</v>
      </c>
      <c r="J75" s="20">
        <v>5.36</v>
      </c>
      <c r="K75" s="20">
        <f t="shared" si="8"/>
        <v>158.72</v>
      </c>
      <c r="L75" s="20">
        <f t="shared" si="9"/>
        <v>171.52</v>
      </c>
      <c r="M75" s="20">
        <f t="shared" si="10"/>
        <v>330.24</v>
      </c>
    </row>
    <row r="76" spans="1:13" s="68" customFormat="1" ht="12.75" customHeight="1">
      <c r="A76" s="21" t="s">
        <v>266</v>
      </c>
      <c r="B76" s="69">
        <v>43119</v>
      </c>
      <c r="C76" s="125" t="s">
        <v>112</v>
      </c>
      <c r="D76" s="126"/>
      <c r="E76" s="127"/>
      <c r="F76" s="48"/>
      <c r="G76" s="26">
        <v>10</v>
      </c>
      <c r="H76" s="54" t="s">
        <v>23</v>
      </c>
      <c r="I76" s="20">
        <v>10.93</v>
      </c>
      <c r="J76" s="20">
        <v>7.15</v>
      </c>
      <c r="K76" s="20">
        <f t="shared" si="8"/>
        <v>109.3</v>
      </c>
      <c r="L76" s="20">
        <f t="shared" si="9"/>
        <v>71.5</v>
      </c>
      <c r="M76" s="20">
        <f t="shared" si="10"/>
        <v>180.8</v>
      </c>
    </row>
    <row r="77" spans="1:13" s="68" customFormat="1" ht="12.75" customHeight="1">
      <c r="A77" s="21" t="s">
        <v>267</v>
      </c>
      <c r="B77" s="69">
        <v>43120</v>
      </c>
      <c r="C77" s="125" t="s">
        <v>113</v>
      </c>
      <c r="D77" s="126"/>
      <c r="E77" s="127"/>
      <c r="F77" s="48"/>
      <c r="G77" s="26">
        <v>10</v>
      </c>
      <c r="H77" s="54" t="s">
        <v>23</v>
      </c>
      <c r="I77" s="20">
        <v>15.27</v>
      </c>
      <c r="J77" s="20">
        <v>7.15</v>
      </c>
      <c r="K77" s="20">
        <f t="shared" si="8"/>
        <v>152.7</v>
      </c>
      <c r="L77" s="20">
        <f t="shared" si="9"/>
        <v>71.5</v>
      </c>
      <c r="M77" s="20">
        <f t="shared" si="10"/>
        <v>224.2</v>
      </c>
    </row>
    <row r="78" spans="1:13" s="68" customFormat="1" ht="12.75" customHeight="1">
      <c r="A78" s="21" t="s">
        <v>268</v>
      </c>
      <c r="B78" s="69">
        <v>43213</v>
      </c>
      <c r="C78" s="125" t="s">
        <v>114</v>
      </c>
      <c r="D78" s="126"/>
      <c r="E78" s="127"/>
      <c r="F78" s="48"/>
      <c r="G78" s="26">
        <v>15</v>
      </c>
      <c r="H78" s="54" t="s">
        <v>23</v>
      </c>
      <c r="I78" s="20">
        <v>40.69</v>
      </c>
      <c r="J78" s="20">
        <v>17.92</v>
      </c>
      <c r="K78" s="20">
        <f t="shared" si="8"/>
        <v>610.3499999999999</v>
      </c>
      <c r="L78" s="20">
        <f t="shared" si="9"/>
        <v>268.8</v>
      </c>
      <c r="M78" s="20">
        <f t="shared" si="10"/>
        <v>879.1499999999999</v>
      </c>
    </row>
    <row r="79" spans="1:13" s="68" customFormat="1" ht="12.75" customHeight="1">
      <c r="A79" s="21" t="s">
        <v>269</v>
      </c>
      <c r="B79" s="69">
        <v>43212</v>
      </c>
      <c r="C79" s="74" t="s">
        <v>115</v>
      </c>
      <c r="D79" s="74"/>
      <c r="E79" s="74"/>
      <c r="F79" s="48"/>
      <c r="G79" s="26">
        <v>25</v>
      </c>
      <c r="H79" s="54" t="s">
        <v>23</v>
      </c>
      <c r="I79" s="20">
        <v>21.82</v>
      </c>
      <c r="J79" s="20">
        <v>16.01</v>
      </c>
      <c r="K79" s="20">
        <f t="shared" si="8"/>
        <v>545.5</v>
      </c>
      <c r="L79" s="20">
        <f t="shared" si="9"/>
        <v>400.25000000000006</v>
      </c>
      <c r="M79" s="20">
        <f t="shared" si="10"/>
        <v>945.75</v>
      </c>
    </row>
    <row r="80" spans="1:13" ht="13.5" customHeight="1">
      <c r="A80" s="23" t="s">
        <v>164</v>
      </c>
      <c r="B80" s="66"/>
      <c r="C80" s="135" t="s">
        <v>107</v>
      </c>
      <c r="D80" s="136"/>
      <c r="E80" s="136"/>
      <c r="F80" s="48"/>
      <c r="G80" s="26"/>
      <c r="H80" s="54"/>
      <c r="I80" s="20"/>
      <c r="J80" s="20"/>
      <c r="K80" s="20">
        <f t="shared" si="8"/>
        <v>0</v>
      </c>
      <c r="L80" s="20">
        <f t="shared" si="9"/>
        <v>0</v>
      </c>
      <c r="M80" s="20">
        <f t="shared" si="10"/>
        <v>0</v>
      </c>
    </row>
    <row r="81" spans="1:13" s="68" customFormat="1" ht="13.5" customHeight="1">
      <c r="A81" s="21" t="s">
        <v>270</v>
      </c>
      <c r="B81" s="69">
        <v>43062</v>
      </c>
      <c r="C81" s="137" t="s">
        <v>116</v>
      </c>
      <c r="D81" s="138"/>
      <c r="E81" s="138"/>
      <c r="F81" s="48"/>
      <c r="G81" s="107">
        <v>3</v>
      </c>
      <c r="H81" s="54" t="s">
        <v>46</v>
      </c>
      <c r="I81" s="20">
        <v>2.1</v>
      </c>
      <c r="J81" s="20">
        <v>7.17</v>
      </c>
      <c r="K81" s="20">
        <f t="shared" si="8"/>
        <v>6.300000000000001</v>
      </c>
      <c r="L81" s="20">
        <f t="shared" si="9"/>
        <v>21.509999999999998</v>
      </c>
      <c r="M81" s="20">
        <f t="shared" si="10"/>
        <v>27.81</v>
      </c>
    </row>
    <row r="82" spans="1:13" s="68" customFormat="1" ht="13.5" customHeight="1">
      <c r="A82" s="21" t="s">
        <v>271</v>
      </c>
      <c r="B82" s="69">
        <v>43010</v>
      </c>
      <c r="C82" s="128" t="s">
        <v>117</v>
      </c>
      <c r="D82" s="129"/>
      <c r="E82" s="129"/>
      <c r="F82" s="48"/>
      <c r="G82" s="107">
        <v>3</v>
      </c>
      <c r="H82" s="54" t="s">
        <v>46</v>
      </c>
      <c r="I82" s="20">
        <v>5.5</v>
      </c>
      <c r="J82" s="20">
        <v>7.17</v>
      </c>
      <c r="K82" s="20">
        <f t="shared" si="8"/>
        <v>16.5</v>
      </c>
      <c r="L82" s="20">
        <f t="shared" si="9"/>
        <v>21.509999999999998</v>
      </c>
      <c r="M82" s="20">
        <f t="shared" si="10"/>
        <v>38.01</v>
      </c>
    </row>
    <row r="83" spans="1:13" s="68" customFormat="1" ht="13.5" customHeight="1">
      <c r="A83" s="21" t="s">
        <v>272</v>
      </c>
      <c r="B83" s="69">
        <v>43064</v>
      </c>
      <c r="C83" s="128" t="s">
        <v>118</v>
      </c>
      <c r="D83" s="129"/>
      <c r="E83" s="129"/>
      <c r="F83" s="48"/>
      <c r="G83" s="107">
        <v>4</v>
      </c>
      <c r="H83" s="54" t="s">
        <v>46</v>
      </c>
      <c r="I83" s="20">
        <v>3.69</v>
      </c>
      <c r="J83" s="20">
        <v>8.94</v>
      </c>
      <c r="K83" s="20">
        <f t="shared" si="8"/>
        <v>14.76</v>
      </c>
      <c r="L83" s="20">
        <f t="shared" si="9"/>
        <v>35.76</v>
      </c>
      <c r="M83" s="20">
        <f t="shared" si="10"/>
        <v>50.519999999999996</v>
      </c>
    </row>
    <row r="84" spans="1:13" s="68" customFormat="1" ht="13.5" customHeight="1">
      <c r="A84" s="21" t="s">
        <v>273</v>
      </c>
      <c r="B84" s="69">
        <v>43049</v>
      </c>
      <c r="C84" s="128" t="s">
        <v>119</v>
      </c>
      <c r="D84" s="129"/>
      <c r="E84" s="129"/>
      <c r="F84" s="48"/>
      <c r="G84" s="107">
        <v>2</v>
      </c>
      <c r="H84" s="54" t="s">
        <v>46</v>
      </c>
      <c r="I84" s="20">
        <v>5.45</v>
      </c>
      <c r="J84" s="20">
        <v>7.17</v>
      </c>
      <c r="K84" s="20">
        <f t="shared" si="8"/>
        <v>10.9</v>
      </c>
      <c r="L84" s="20">
        <f t="shared" si="9"/>
        <v>14.34</v>
      </c>
      <c r="M84" s="20">
        <f t="shared" si="10"/>
        <v>25.240000000000002</v>
      </c>
    </row>
    <row r="85" spans="1:13" s="68" customFormat="1" ht="13.5" customHeight="1">
      <c r="A85" s="21" t="s">
        <v>274</v>
      </c>
      <c r="B85" s="69">
        <v>43088</v>
      </c>
      <c r="C85" s="128" t="s">
        <v>120</v>
      </c>
      <c r="D85" s="129"/>
      <c r="E85" s="129"/>
      <c r="F85" s="48"/>
      <c r="G85" s="107">
        <v>3</v>
      </c>
      <c r="H85" s="54" t="s">
        <v>46</v>
      </c>
      <c r="I85" s="20">
        <v>5.65</v>
      </c>
      <c r="J85" s="20">
        <v>8.94</v>
      </c>
      <c r="K85" s="20">
        <f t="shared" si="8"/>
        <v>16.950000000000003</v>
      </c>
      <c r="L85" s="20">
        <f t="shared" si="9"/>
        <v>26.82</v>
      </c>
      <c r="M85" s="20">
        <f t="shared" si="10"/>
        <v>43.77</v>
      </c>
    </row>
    <row r="86" spans="1:13" s="68" customFormat="1" ht="13.5" customHeight="1">
      <c r="A86" s="21" t="s">
        <v>275</v>
      </c>
      <c r="B86" s="69">
        <v>43065</v>
      </c>
      <c r="C86" s="128" t="s">
        <v>121</v>
      </c>
      <c r="D86" s="129"/>
      <c r="E86" s="129"/>
      <c r="F86" s="48"/>
      <c r="G86" s="107">
        <v>3</v>
      </c>
      <c r="H86" s="54" t="s">
        <v>46</v>
      </c>
      <c r="I86" s="20">
        <v>7.04</v>
      </c>
      <c r="J86" s="20">
        <v>10.75</v>
      </c>
      <c r="K86" s="20">
        <f t="shared" si="8"/>
        <v>21.12</v>
      </c>
      <c r="L86" s="20">
        <f t="shared" si="9"/>
        <v>32.25</v>
      </c>
      <c r="M86" s="20">
        <f t="shared" si="10"/>
        <v>53.370000000000005</v>
      </c>
    </row>
    <row r="87" spans="1:13" s="68" customFormat="1" ht="13.5" customHeight="1">
      <c r="A87" s="21" t="s">
        <v>276</v>
      </c>
      <c r="B87" s="69">
        <v>43050</v>
      </c>
      <c r="C87" s="128" t="s">
        <v>122</v>
      </c>
      <c r="D87" s="129"/>
      <c r="E87" s="129"/>
      <c r="F87" s="48"/>
      <c r="G87" s="107">
        <v>2</v>
      </c>
      <c r="H87" s="54" t="s">
        <v>46</v>
      </c>
      <c r="I87" s="20">
        <v>7.6</v>
      </c>
      <c r="J87" s="20">
        <v>10.75</v>
      </c>
      <c r="K87" s="20">
        <f t="shared" si="8"/>
        <v>15.2</v>
      </c>
      <c r="L87" s="20">
        <f t="shared" si="9"/>
        <v>21.5</v>
      </c>
      <c r="M87" s="20">
        <f t="shared" si="10"/>
        <v>36.7</v>
      </c>
    </row>
    <row r="88" spans="1:13" s="68" customFormat="1" ht="13.5" customHeight="1">
      <c r="A88" s="21" t="s">
        <v>277</v>
      </c>
      <c r="B88" s="69">
        <v>43089</v>
      </c>
      <c r="C88" s="128" t="s">
        <v>123</v>
      </c>
      <c r="D88" s="129"/>
      <c r="E88" s="129"/>
      <c r="F88" s="48"/>
      <c r="G88" s="107">
        <v>2</v>
      </c>
      <c r="H88" s="54" t="s">
        <v>46</v>
      </c>
      <c r="I88" s="20">
        <v>11.22</v>
      </c>
      <c r="J88" s="20">
        <v>8.94</v>
      </c>
      <c r="K88" s="20">
        <f t="shared" si="8"/>
        <v>22.44</v>
      </c>
      <c r="L88" s="20">
        <f t="shared" si="9"/>
        <v>17.88</v>
      </c>
      <c r="M88" s="20">
        <f t="shared" si="10"/>
        <v>40.32</v>
      </c>
    </row>
    <row r="89" spans="1:13" s="68" customFormat="1" ht="13.5" customHeight="1">
      <c r="A89" s="21" t="s">
        <v>278</v>
      </c>
      <c r="B89" s="69">
        <v>43182</v>
      </c>
      <c r="C89" s="128" t="s">
        <v>124</v>
      </c>
      <c r="D89" s="129"/>
      <c r="E89" s="129"/>
      <c r="F89" s="48"/>
      <c r="G89" s="107">
        <v>2</v>
      </c>
      <c r="H89" s="54" t="s">
        <v>46</v>
      </c>
      <c r="I89" s="20">
        <v>16.38</v>
      </c>
      <c r="J89" s="20">
        <v>17.92</v>
      </c>
      <c r="K89" s="20">
        <f t="shared" si="8"/>
        <v>32.76</v>
      </c>
      <c r="L89" s="20">
        <f t="shared" si="9"/>
        <v>35.84</v>
      </c>
      <c r="M89" s="20">
        <f t="shared" si="10"/>
        <v>68.6</v>
      </c>
    </row>
    <row r="90" spans="1:13" s="68" customFormat="1" ht="13.5" customHeight="1">
      <c r="A90" s="21" t="s">
        <v>279</v>
      </c>
      <c r="B90" s="69">
        <v>43163</v>
      </c>
      <c r="C90" s="128" t="s">
        <v>125</v>
      </c>
      <c r="D90" s="129"/>
      <c r="E90" s="129"/>
      <c r="F90" s="48"/>
      <c r="G90" s="107">
        <v>2</v>
      </c>
      <c r="H90" s="54" t="s">
        <v>46</v>
      </c>
      <c r="I90" s="20">
        <v>9.61</v>
      </c>
      <c r="J90" s="20">
        <v>17.92</v>
      </c>
      <c r="K90" s="20">
        <f t="shared" si="8"/>
        <v>19.22</v>
      </c>
      <c r="L90" s="20">
        <f t="shared" si="9"/>
        <v>35.84</v>
      </c>
      <c r="M90" s="20">
        <f t="shared" si="10"/>
        <v>55.06</v>
      </c>
    </row>
    <row r="91" spans="1:13" s="68" customFormat="1" ht="13.5" customHeight="1">
      <c r="A91" s="21" t="s">
        <v>280</v>
      </c>
      <c r="B91" s="69">
        <v>43183</v>
      </c>
      <c r="C91" s="128" t="s">
        <v>126</v>
      </c>
      <c r="D91" s="129"/>
      <c r="E91" s="129"/>
      <c r="F91" s="48"/>
      <c r="G91" s="107">
        <v>6</v>
      </c>
      <c r="H91" s="54" t="s">
        <v>46</v>
      </c>
      <c r="I91" s="20">
        <v>12.46</v>
      </c>
      <c r="J91" s="20">
        <v>14.33</v>
      </c>
      <c r="K91" s="20">
        <f t="shared" si="8"/>
        <v>74.76</v>
      </c>
      <c r="L91" s="20">
        <f t="shared" si="9"/>
        <v>85.98</v>
      </c>
      <c r="M91" s="20">
        <f t="shared" si="10"/>
        <v>160.74</v>
      </c>
    </row>
    <row r="92" spans="1:13" s="68" customFormat="1" ht="13.5" customHeight="1">
      <c r="A92" s="21" t="s">
        <v>281</v>
      </c>
      <c r="B92" s="69">
        <v>43151</v>
      </c>
      <c r="C92" s="128" t="s">
        <v>127</v>
      </c>
      <c r="D92" s="129"/>
      <c r="E92" s="129"/>
      <c r="F92" s="48"/>
      <c r="G92" s="107">
        <v>1</v>
      </c>
      <c r="H92" s="54" t="s">
        <v>46</v>
      </c>
      <c r="I92" s="20">
        <v>31.33</v>
      </c>
      <c r="J92" s="20">
        <v>14.33</v>
      </c>
      <c r="K92" s="20">
        <f t="shared" si="8"/>
        <v>31.33</v>
      </c>
      <c r="L92" s="20">
        <f t="shared" si="9"/>
        <v>14.33</v>
      </c>
      <c r="M92" s="20">
        <f t="shared" si="10"/>
        <v>45.66</v>
      </c>
    </row>
    <row r="93" spans="1:13" ht="13.5" customHeight="1">
      <c r="A93" s="23">
        <v>10</v>
      </c>
      <c r="B93" s="66"/>
      <c r="C93" s="150" t="s">
        <v>109</v>
      </c>
      <c r="D93" s="151"/>
      <c r="E93" s="151"/>
      <c r="F93" s="48"/>
      <c r="G93" s="97"/>
      <c r="H93" s="54"/>
      <c r="I93" s="20"/>
      <c r="J93" s="20"/>
      <c r="K93" s="20">
        <f t="shared" si="8"/>
        <v>0</v>
      </c>
      <c r="L93" s="20">
        <f t="shared" si="9"/>
        <v>0</v>
      </c>
      <c r="M93" s="24">
        <f>SUM(M94:M124)</f>
        <v>25457.629999999994</v>
      </c>
    </row>
    <row r="94" spans="1:13" s="68" customFormat="1" ht="13.5" customHeight="1">
      <c r="A94" s="23" t="s">
        <v>165</v>
      </c>
      <c r="B94" s="69"/>
      <c r="C94" s="152" t="s">
        <v>110</v>
      </c>
      <c r="D94" s="153"/>
      <c r="E94" s="153"/>
      <c r="F94" s="48"/>
      <c r="G94" s="97"/>
      <c r="H94" s="54"/>
      <c r="I94" s="20"/>
      <c r="J94" s="20"/>
      <c r="K94" s="20">
        <f t="shared" si="8"/>
        <v>0</v>
      </c>
      <c r="L94" s="20">
        <f t="shared" si="9"/>
        <v>0</v>
      </c>
      <c r="M94" s="20">
        <f t="shared" si="10"/>
        <v>0</v>
      </c>
    </row>
    <row r="95" spans="1:13" s="68" customFormat="1" ht="12.75" customHeight="1">
      <c r="A95" s="21" t="s">
        <v>166</v>
      </c>
      <c r="B95" s="75">
        <v>43359</v>
      </c>
      <c r="C95" s="115" t="s">
        <v>108</v>
      </c>
      <c r="D95" s="116"/>
      <c r="E95" s="117"/>
      <c r="F95" s="80"/>
      <c r="G95" s="108">
        <v>40</v>
      </c>
      <c r="H95" s="54" t="s">
        <v>46</v>
      </c>
      <c r="I95" s="20">
        <v>1.76</v>
      </c>
      <c r="J95" s="20">
        <v>7.38</v>
      </c>
      <c r="K95" s="20">
        <f t="shared" si="8"/>
        <v>70.4</v>
      </c>
      <c r="L95" s="20">
        <f t="shared" si="9"/>
        <v>295.2</v>
      </c>
      <c r="M95" s="20">
        <f t="shared" si="10"/>
        <v>365.6</v>
      </c>
    </row>
    <row r="96" spans="1:13" s="68" customFormat="1" ht="12.75" customHeight="1">
      <c r="A96" s="21" t="s">
        <v>167</v>
      </c>
      <c r="B96" s="75">
        <v>43362</v>
      </c>
      <c r="C96" s="115" t="s">
        <v>132</v>
      </c>
      <c r="D96" s="116"/>
      <c r="E96" s="117"/>
      <c r="F96" s="80"/>
      <c r="G96" s="108">
        <v>20</v>
      </c>
      <c r="H96" s="54" t="s">
        <v>46</v>
      </c>
      <c r="I96" s="20">
        <v>7.27</v>
      </c>
      <c r="J96" s="20">
        <v>7.38</v>
      </c>
      <c r="K96" s="20">
        <f t="shared" si="8"/>
        <v>145.39999999999998</v>
      </c>
      <c r="L96" s="20">
        <f t="shared" si="9"/>
        <v>147.6</v>
      </c>
      <c r="M96" s="20">
        <f t="shared" si="10"/>
        <v>293</v>
      </c>
    </row>
    <row r="97" spans="1:13" s="68" customFormat="1" ht="12.75" customHeight="1">
      <c r="A97" s="21" t="s">
        <v>168</v>
      </c>
      <c r="B97" s="76">
        <v>47976</v>
      </c>
      <c r="C97" s="115" t="s">
        <v>133</v>
      </c>
      <c r="D97" s="116"/>
      <c r="E97" s="117"/>
      <c r="F97" s="80"/>
      <c r="G97" s="108">
        <v>1</v>
      </c>
      <c r="H97" s="54" t="s">
        <v>46</v>
      </c>
      <c r="I97" s="20">
        <v>24.02</v>
      </c>
      <c r="J97" s="20">
        <v>19.55</v>
      </c>
      <c r="K97" s="20">
        <f t="shared" si="8"/>
        <v>24.02</v>
      </c>
      <c r="L97" s="20">
        <f t="shared" si="9"/>
        <v>19.55</v>
      </c>
      <c r="M97" s="20">
        <f t="shared" si="10"/>
        <v>43.57</v>
      </c>
    </row>
    <row r="98" spans="1:13" s="68" customFormat="1" ht="12.75" customHeight="1">
      <c r="A98" s="23" t="s">
        <v>169</v>
      </c>
      <c r="B98" s="77"/>
      <c r="C98" s="133" t="s">
        <v>134</v>
      </c>
      <c r="D98" s="134"/>
      <c r="E98" s="134"/>
      <c r="F98" s="80"/>
      <c r="G98" s="108"/>
      <c r="H98" s="54"/>
      <c r="I98" s="20"/>
      <c r="J98" s="20"/>
      <c r="K98" s="20">
        <f t="shared" si="8"/>
        <v>0</v>
      </c>
      <c r="L98" s="20">
        <f t="shared" si="9"/>
        <v>0</v>
      </c>
      <c r="M98" s="20">
        <f t="shared" si="10"/>
        <v>0</v>
      </c>
    </row>
    <row r="99" spans="1:13" s="68" customFormat="1" ht="12.75" customHeight="1">
      <c r="A99" s="21" t="s">
        <v>170</v>
      </c>
      <c r="B99" s="90">
        <v>43328</v>
      </c>
      <c r="C99" s="118" t="s">
        <v>151</v>
      </c>
      <c r="D99" s="119"/>
      <c r="E99" s="130"/>
      <c r="F99" s="80"/>
      <c r="G99" s="108">
        <v>80</v>
      </c>
      <c r="H99" s="54" t="s">
        <v>23</v>
      </c>
      <c r="I99" s="20">
        <v>8.55</v>
      </c>
      <c r="J99" s="20">
        <v>3.68</v>
      </c>
      <c r="K99" s="20">
        <f t="shared" si="8"/>
        <v>684</v>
      </c>
      <c r="L99" s="20">
        <f t="shared" si="9"/>
        <v>294.40000000000003</v>
      </c>
      <c r="M99" s="20">
        <f t="shared" si="10"/>
        <v>978.4000000000001</v>
      </c>
    </row>
    <row r="100" spans="1:13" s="68" customFormat="1" ht="12.75" customHeight="1">
      <c r="A100" s="21" t="s">
        <v>171</v>
      </c>
      <c r="B100" s="75">
        <v>43355</v>
      </c>
      <c r="C100" s="118" t="s">
        <v>136</v>
      </c>
      <c r="D100" s="119"/>
      <c r="E100" s="130"/>
      <c r="F100" s="80"/>
      <c r="G100" s="108">
        <v>60</v>
      </c>
      <c r="H100" s="54" t="s">
        <v>23</v>
      </c>
      <c r="I100" s="20">
        <v>2.18</v>
      </c>
      <c r="J100" s="20">
        <v>3.68</v>
      </c>
      <c r="K100" s="20">
        <f>G100*I100</f>
        <v>130.8</v>
      </c>
      <c r="L100" s="20">
        <f>G100*J100</f>
        <v>220.8</v>
      </c>
      <c r="M100" s="20">
        <f>SUM(K100+L100)</f>
        <v>351.6</v>
      </c>
    </row>
    <row r="101" spans="1:13" s="68" customFormat="1" ht="12.75" customHeight="1">
      <c r="A101" s="21" t="s">
        <v>172</v>
      </c>
      <c r="B101" s="79"/>
      <c r="C101" s="115" t="s">
        <v>217</v>
      </c>
      <c r="D101" s="116"/>
      <c r="E101" s="117"/>
      <c r="F101" s="82"/>
      <c r="G101" s="108">
        <v>225</v>
      </c>
      <c r="H101" s="54" t="s">
        <v>23</v>
      </c>
      <c r="I101" s="20">
        <v>2.44</v>
      </c>
      <c r="J101" s="20"/>
      <c r="K101" s="20">
        <f>G101*I101</f>
        <v>549</v>
      </c>
      <c r="L101" s="20">
        <f>G101*J101</f>
        <v>0</v>
      </c>
      <c r="M101" s="20">
        <f>SUM(K101+L101)</f>
        <v>549</v>
      </c>
    </row>
    <row r="102" spans="1:13" s="68" customFormat="1" ht="12.75" customHeight="1">
      <c r="A102" s="21" t="s">
        <v>282</v>
      </c>
      <c r="B102" s="79">
        <v>43353</v>
      </c>
      <c r="C102" s="115" t="s">
        <v>135</v>
      </c>
      <c r="D102" s="116"/>
      <c r="E102" s="117"/>
      <c r="F102" s="82"/>
      <c r="G102" s="108">
        <v>1950</v>
      </c>
      <c r="H102" s="54" t="s">
        <v>23</v>
      </c>
      <c r="I102" s="20">
        <v>1.61</v>
      </c>
      <c r="J102" s="20">
        <v>1.82</v>
      </c>
      <c r="K102" s="20">
        <f t="shared" si="8"/>
        <v>3139.5</v>
      </c>
      <c r="L102" s="20">
        <f t="shared" si="9"/>
        <v>3549</v>
      </c>
      <c r="M102" s="20">
        <f t="shared" si="10"/>
        <v>6688.5</v>
      </c>
    </row>
    <row r="103" spans="1:13" s="68" customFormat="1" ht="12.75" customHeight="1">
      <c r="A103" s="23" t="s">
        <v>173</v>
      </c>
      <c r="B103" s="75"/>
      <c r="C103" s="133" t="s">
        <v>137</v>
      </c>
      <c r="D103" s="134"/>
      <c r="E103" s="134"/>
      <c r="F103" s="80"/>
      <c r="G103" s="108"/>
      <c r="H103" s="54"/>
      <c r="I103" s="20"/>
      <c r="J103" s="20"/>
      <c r="K103" s="20">
        <f t="shared" si="8"/>
        <v>0</v>
      </c>
      <c r="L103" s="20">
        <f t="shared" si="9"/>
        <v>0</v>
      </c>
      <c r="M103" s="20">
        <f t="shared" si="10"/>
        <v>0</v>
      </c>
    </row>
    <row r="104" spans="1:13" s="68" customFormat="1" ht="12.75" customHeight="1">
      <c r="A104" s="21" t="s">
        <v>174</v>
      </c>
      <c r="B104" s="75">
        <v>43629</v>
      </c>
      <c r="C104" s="118" t="s">
        <v>138</v>
      </c>
      <c r="D104" s="119"/>
      <c r="E104" s="130"/>
      <c r="F104" s="80"/>
      <c r="G104" s="108">
        <v>7</v>
      </c>
      <c r="H104" s="54" t="s">
        <v>46</v>
      </c>
      <c r="I104" s="20">
        <v>7.54</v>
      </c>
      <c r="J104" s="20">
        <v>7.38</v>
      </c>
      <c r="K104" s="20">
        <f t="shared" si="8"/>
        <v>52.78</v>
      </c>
      <c r="L104" s="20">
        <f t="shared" si="9"/>
        <v>51.66</v>
      </c>
      <c r="M104" s="20">
        <f t="shared" si="10"/>
        <v>104.44</v>
      </c>
    </row>
    <row r="105" spans="1:13" s="68" customFormat="1" ht="12.75" customHeight="1">
      <c r="A105" s="21" t="s">
        <v>175</v>
      </c>
      <c r="B105" s="75">
        <v>43419</v>
      </c>
      <c r="C105" s="118" t="s">
        <v>139</v>
      </c>
      <c r="D105" s="119"/>
      <c r="E105" s="130"/>
      <c r="F105" s="80"/>
      <c r="G105" s="108">
        <v>6</v>
      </c>
      <c r="H105" s="54" t="s">
        <v>46</v>
      </c>
      <c r="I105" s="20">
        <v>13.03</v>
      </c>
      <c r="J105" s="20">
        <v>11.08</v>
      </c>
      <c r="K105" s="20">
        <f t="shared" si="8"/>
        <v>78.17999999999999</v>
      </c>
      <c r="L105" s="20">
        <f t="shared" si="9"/>
        <v>66.48</v>
      </c>
      <c r="M105" s="20">
        <f t="shared" si="10"/>
        <v>144.66</v>
      </c>
    </row>
    <row r="106" spans="1:13" s="68" customFormat="1" ht="12.75" customHeight="1">
      <c r="A106" s="21" t="s">
        <v>176</v>
      </c>
      <c r="B106" s="75">
        <v>43690</v>
      </c>
      <c r="C106" s="118" t="s">
        <v>140</v>
      </c>
      <c r="D106" s="119"/>
      <c r="E106" s="130"/>
      <c r="F106" s="80"/>
      <c r="G106" s="108">
        <v>64</v>
      </c>
      <c r="H106" s="54" t="s">
        <v>46</v>
      </c>
      <c r="I106" s="20">
        <v>9.83</v>
      </c>
      <c r="J106" s="20">
        <v>22.18</v>
      </c>
      <c r="K106" s="20">
        <f t="shared" si="8"/>
        <v>629.12</v>
      </c>
      <c r="L106" s="20">
        <f t="shared" si="9"/>
        <v>1419.52</v>
      </c>
      <c r="M106" s="20">
        <f t="shared" si="10"/>
        <v>2048.64</v>
      </c>
    </row>
    <row r="107" spans="1:13" s="68" customFormat="1" ht="12.75" customHeight="1">
      <c r="A107" s="23" t="s">
        <v>177</v>
      </c>
      <c r="B107" s="75"/>
      <c r="C107" s="133" t="s">
        <v>141</v>
      </c>
      <c r="D107" s="134"/>
      <c r="E107" s="134"/>
      <c r="F107" s="80"/>
      <c r="G107" s="108"/>
      <c r="H107" s="54"/>
      <c r="I107" s="20"/>
      <c r="J107" s="20"/>
      <c r="K107" s="20">
        <f t="shared" si="8"/>
        <v>0</v>
      </c>
      <c r="L107" s="20">
        <f t="shared" si="9"/>
        <v>0</v>
      </c>
      <c r="M107" s="20">
        <f t="shared" si="10"/>
        <v>0</v>
      </c>
    </row>
    <row r="108" spans="1:13" s="68" customFormat="1" ht="12.75" customHeight="1">
      <c r="A108" s="21" t="s">
        <v>178</v>
      </c>
      <c r="B108" s="75">
        <v>43381</v>
      </c>
      <c r="C108" s="118" t="s">
        <v>142</v>
      </c>
      <c r="D108" s="119"/>
      <c r="E108" s="119"/>
      <c r="F108" s="80"/>
      <c r="G108" s="108">
        <v>20</v>
      </c>
      <c r="H108" s="54" t="s">
        <v>46</v>
      </c>
      <c r="I108" s="20">
        <v>9.85</v>
      </c>
      <c r="J108" s="20">
        <v>9.24</v>
      </c>
      <c r="K108" s="20">
        <f t="shared" si="8"/>
        <v>197</v>
      </c>
      <c r="L108" s="20">
        <f t="shared" si="9"/>
        <v>184.8</v>
      </c>
      <c r="M108" s="20">
        <f t="shared" si="10"/>
        <v>381.8</v>
      </c>
    </row>
    <row r="109" spans="1:13" s="68" customFormat="1" ht="12.75" customHeight="1">
      <c r="A109" s="21" t="s">
        <v>179</v>
      </c>
      <c r="B109" s="75">
        <v>43382</v>
      </c>
      <c r="C109" s="118" t="s">
        <v>143</v>
      </c>
      <c r="D109" s="119"/>
      <c r="E109" s="119"/>
      <c r="F109" s="80"/>
      <c r="G109" s="108">
        <v>2</v>
      </c>
      <c r="H109" s="54" t="s">
        <v>46</v>
      </c>
      <c r="I109" s="20">
        <v>9.81</v>
      </c>
      <c r="J109" s="20">
        <v>9.24</v>
      </c>
      <c r="K109" s="20">
        <f t="shared" si="8"/>
        <v>19.62</v>
      </c>
      <c r="L109" s="20">
        <f t="shared" si="9"/>
        <v>18.48</v>
      </c>
      <c r="M109" s="20">
        <f t="shared" si="10"/>
        <v>38.1</v>
      </c>
    </row>
    <row r="110" spans="1:13" s="68" customFormat="1" ht="12.75" customHeight="1">
      <c r="A110" s="21" t="s">
        <v>180</v>
      </c>
      <c r="B110" s="75">
        <v>43383</v>
      </c>
      <c r="C110" s="118" t="s">
        <v>233</v>
      </c>
      <c r="D110" s="119"/>
      <c r="E110" s="119"/>
      <c r="F110" s="80"/>
      <c r="G110" s="108">
        <v>1</v>
      </c>
      <c r="H110" s="54" t="s">
        <v>46</v>
      </c>
      <c r="I110" s="20">
        <v>15.59</v>
      </c>
      <c r="J110" s="20">
        <v>9.24</v>
      </c>
      <c r="K110" s="20">
        <f t="shared" si="8"/>
        <v>15.59</v>
      </c>
      <c r="L110" s="20">
        <f t="shared" si="9"/>
        <v>9.24</v>
      </c>
      <c r="M110" s="20">
        <f t="shared" si="10"/>
        <v>24.83</v>
      </c>
    </row>
    <row r="111" spans="1:13" s="68" customFormat="1" ht="12.75" customHeight="1">
      <c r="A111" s="23" t="s">
        <v>283</v>
      </c>
      <c r="B111" s="75"/>
      <c r="C111" s="81" t="s">
        <v>144</v>
      </c>
      <c r="D111" s="83"/>
      <c r="E111" s="83"/>
      <c r="F111" s="80"/>
      <c r="G111" s="108"/>
      <c r="H111" s="54"/>
      <c r="I111" s="20"/>
      <c r="J111" s="20"/>
      <c r="K111" s="20">
        <f t="shared" si="8"/>
        <v>0</v>
      </c>
      <c r="L111" s="20">
        <f t="shared" si="9"/>
        <v>0</v>
      </c>
      <c r="M111" s="20">
        <f t="shared" si="10"/>
        <v>0</v>
      </c>
    </row>
    <row r="112" spans="1:13" s="68" customFormat="1" ht="12.75" customHeight="1">
      <c r="A112" s="21" t="s">
        <v>284</v>
      </c>
      <c r="B112" s="76">
        <v>47983</v>
      </c>
      <c r="C112" s="118" t="s">
        <v>145</v>
      </c>
      <c r="D112" s="119"/>
      <c r="E112" s="119"/>
      <c r="F112" s="80"/>
      <c r="G112" s="108">
        <v>526</v>
      </c>
      <c r="H112" s="54" t="s">
        <v>23</v>
      </c>
      <c r="I112" s="20">
        <v>2.63</v>
      </c>
      <c r="J112" s="20">
        <v>1.82</v>
      </c>
      <c r="K112" s="20">
        <f t="shared" si="8"/>
        <v>1383.3799999999999</v>
      </c>
      <c r="L112" s="20">
        <f t="shared" si="9"/>
        <v>957.32</v>
      </c>
      <c r="M112" s="20">
        <f t="shared" si="10"/>
        <v>2340.7</v>
      </c>
    </row>
    <row r="113" spans="1:13" s="68" customFormat="1" ht="12.75" customHeight="1">
      <c r="A113" s="21" t="s">
        <v>285</v>
      </c>
      <c r="B113" s="76">
        <v>47985</v>
      </c>
      <c r="C113" s="118" t="s">
        <v>219</v>
      </c>
      <c r="D113" s="119"/>
      <c r="E113" s="119"/>
      <c r="F113" s="80"/>
      <c r="G113" s="108">
        <v>84</v>
      </c>
      <c r="H113" s="54" t="s">
        <v>23</v>
      </c>
      <c r="I113" s="20">
        <v>4.66</v>
      </c>
      <c r="J113" s="20">
        <v>1.82</v>
      </c>
      <c r="K113" s="20">
        <f>G113*I113</f>
        <v>391.44</v>
      </c>
      <c r="L113" s="20">
        <f>G113*J113</f>
        <v>152.88</v>
      </c>
      <c r="M113" s="20">
        <f>SUM(K113+L113)</f>
        <v>544.3199999999999</v>
      </c>
    </row>
    <row r="114" spans="1:13" s="68" customFormat="1" ht="12.75" customHeight="1">
      <c r="A114" s="21" t="s">
        <v>286</v>
      </c>
      <c r="B114" s="76">
        <v>47987</v>
      </c>
      <c r="C114" s="118" t="s">
        <v>218</v>
      </c>
      <c r="D114" s="119"/>
      <c r="E114" s="119"/>
      <c r="F114" s="80"/>
      <c r="G114" s="108">
        <v>40</v>
      </c>
      <c r="H114" s="54" t="s">
        <v>23</v>
      </c>
      <c r="I114" s="20">
        <v>4.93</v>
      </c>
      <c r="J114" s="20">
        <v>7.38</v>
      </c>
      <c r="K114" s="20">
        <f t="shared" si="8"/>
        <v>197.2</v>
      </c>
      <c r="L114" s="20">
        <f t="shared" si="9"/>
        <v>295.2</v>
      </c>
      <c r="M114" s="20">
        <f t="shared" si="10"/>
        <v>492.4</v>
      </c>
    </row>
    <row r="115" spans="1:13" s="68" customFormat="1" ht="12.75" customHeight="1">
      <c r="A115" s="21" t="s">
        <v>287</v>
      </c>
      <c r="B115" s="76">
        <v>43524</v>
      </c>
      <c r="C115" s="118" t="s">
        <v>220</v>
      </c>
      <c r="D115" s="119"/>
      <c r="E115" s="119"/>
      <c r="F115" s="80"/>
      <c r="G115" s="108">
        <v>1</v>
      </c>
      <c r="H115" s="54" t="s">
        <v>46</v>
      </c>
      <c r="I115" s="20">
        <v>622.36</v>
      </c>
      <c r="J115" s="20">
        <v>554.95</v>
      </c>
      <c r="K115" s="20">
        <f>G115*I115</f>
        <v>622.36</v>
      </c>
      <c r="L115" s="20">
        <f>G115*J115</f>
        <v>554.95</v>
      </c>
      <c r="M115" s="20">
        <f>SUM(K115+L115)</f>
        <v>1177.31</v>
      </c>
    </row>
    <row r="116" spans="1:13" s="68" customFormat="1" ht="12.75" customHeight="1">
      <c r="A116" s="23" t="s">
        <v>288</v>
      </c>
      <c r="B116" s="77"/>
      <c r="C116" s="133" t="s">
        <v>146</v>
      </c>
      <c r="D116" s="134"/>
      <c r="E116" s="134"/>
      <c r="F116" s="80"/>
      <c r="G116" s="108"/>
      <c r="H116" s="54"/>
      <c r="I116" s="20"/>
      <c r="J116" s="20"/>
      <c r="K116" s="20">
        <f t="shared" si="8"/>
        <v>0</v>
      </c>
      <c r="L116" s="20">
        <f t="shared" si="9"/>
        <v>0</v>
      </c>
      <c r="M116" s="20">
        <f t="shared" si="10"/>
        <v>0</v>
      </c>
    </row>
    <row r="117" spans="1:13" s="68" customFormat="1" ht="12.75" customHeight="1">
      <c r="A117" s="21" t="s">
        <v>289</v>
      </c>
      <c r="B117" s="75">
        <v>43804</v>
      </c>
      <c r="C117" s="115" t="s">
        <v>147</v>
      </c>
      <c r="D117" s="116"/>
      <c r="E117" s="116"/>
      <c r="F117" s="80"/>
      <c r="G117" s="108">
        <v>8</v>
      </c>
      <c r="H117" s="54" t="s">
        <v>46</v>
      </c>
      <c r="I117" s="20">
        <v>103.34</v>
      </c>
      <c r="J117" s="20">
        <v>36.99</v>
      </c>
      <c r="K117" s="20">
        <f t="shared" si="8"/>
        <v>826.72</v>
      </c>
      <c r="L117" s="20">
        <f t="shared" si="9"/>
        <v>295.92</v>
      </c>
      <c r="M117" s="20">
        <f t="shared" si="10"/>
        <v>1122.64</v>
      </c>
    </row>
    <row r="118" spans="1:13" s="68" customFormat="1" ht="12.75" customHeight="1">
      <c r="A118" s="21" t="s">
        <v>290</v>
      </c>
      <c r="B118" s="75">
        <v>43682</v>
      </c>
      <c r="C118" s="115" t="s">
        <v>148</v>
      </c>
      <c r="D118" s="116"/>
      <c r="E118" s="116"/>
      <c r="F118" s="80"/>
      <c r="G118" s="108">
        <v>34</v>
      </c>
      <c r="H118" s="54"/>
      <c r="I118" s="20">
        <v>156.7</v>
      </c>
      <c r="J118" s="20">
        <v>36.99</v>
      </c>
      <c r="K118" s="20">
        <f t="shared" si="8"/>
        <v>5327.799999999999</v>
      </c>
      <c r="L118" s="20">
        <f t="shared" si="9"/>
        <v>1257.66</v>
      </c>
      <c r="M118" s="20">
        <f t="shared" si="10"/>
        <v>6585.459999999999</v>
      </c>
    </row>
    <row r="119" spans="1:13" s="68" customFormat="1" ht="12.75" customHeight="1">
      <c r="A119" s="21" t="s">
        <v>291</v>
      </c>
      <c r="B119" s="75">
        <v>43374</v>
      </c>
      <c r="C119" s="118" t="s">
        <v>152</v>
      </c>
      <c r="D119" s="119"/>
      <c r="E119" s="119"/>
      <c r="F119" s="80"/>
      <c r="G119" s="108">
        <v>1</v>
      </c>
      <c r="H119" s="54" t="s">
        <v>46</v>
      </c>
      <c r="I119" s="20">
        <v>341.05</v>
      </c>
      <c r="J119" s="20">
        <v>110.99</v>
      </c>
      <c r="K119" s="20">
        <f t="shared" si="8"/>
        <v>341.05</v>
      </c>
      <c r="L119" s="20">
        <f t="shared" si="9"/>
        <v>110.99</v>
      </c>
      <c r="M119" s="20">
        <f t="shared" si="10"/>
        <v>452.04</v>
      </c>
    </row>
    <row r="120" spans="1:13" s="68" customFormat="1" ht="12.75" customHeight="1">
      <c r="A120" s="21" t="s">
        <v>292</v>
      </c>
      <c r="B120" s="103">
        <v>43429</v>
      </c>
      <c r="C120" s="118" t="s">
        <v>221</v>
      </c>
      <c r="D120" s="119"/>
      <c r="E120" s="119"/>
      <c r="F120" s="80"/>
      <c r="G120" s="108">
        <v>2</v>
      </c>
      <c r="H120" s="54" t="s">
        <v>46</v>
      </c>
      <c r="I120" s="20">
        <v>183.14</v>
      </c>
      <c r="J120" s="20">
        <v>18.49</v>
      </c>
      <c r="K120" s="20">
        <f t="shared" si="8"/>
        <v>366.28</v>
      </c>
      <c r="L120" s="20">
        <f t="shared" si="9"/>
        <v>36.98</v>
      </c>
      <c r="M120" s="20">
        <f t="shared" si="10"/>
        <v>403.26</v>
      </c>
    </row>
    <row r="121" spans="1:13" s="68" customFormat="1" ht="12.75" customHeight="1">
      <c r="A121" s="23" t="s">
        <v>293</v>
      </c>
      <c r="B121" s="90"/>
      <c r="C121" s="95" t="s">
        <v>156</v>
      </c>
      <c r="D121" s="89"/>
      <c r="E121" s="89"/>
      <c r="F121" s="80"/>
      <c r="G121" s="98"/>
      <c r="H121" s="54"/>
      <c r="I121" s="20"/>
      <c r="J121" s="20"/>
      <c r="K121" s="20">
        <f t="shared" si="8"/>
        <v>0</v>
      </c>
      <c r="L121" s="20">
        <f t="shared" si="9"/>
        <v>0</v>
      </c>
      <c r="M121" s="20">
        <f t="shared" si="10"/>
        <v>0</v>
      </c>
    </row>
    <row r="122" spans="1:13" s="68" customFormat="1" ht="12.75" customHeight="1">
      <c r="A122" s="21" t="s">
        <v>294</v>
      </c>
      <c r="B122" s="90">
        <v>43542</v>
      </c>
      <c r="C122" s="88" t="s">
        <v>157</v>
      </c>
      <c r="D122" s="89"/>
      <c r="E122" s="89"/>
      <c r="F122" s="80"/>
      <c r="G122" s="96">
        <v>1</v>
      </c>
      <c r="H122" s="96" t="s">
        <v>158</v>
      </c>
      <c r="I122" s="20">
        <v>73.99</v>
      </c>
      <c r="J122" s="20">
        <v>19.79</v>
      </c>
      <c r="K122" s="20">
        <f t="shared" si="8"/>
        <v>73.99</v>
      </c>
      <c r="L122" s="20">
        <f t="shared" si="9"/>
        <v>19.79</v>
      </c>
      <c r="M122" s="20">
        <f t="shared" si="10"/>
        <v>93.78</v>
      </c>
    </row>
    <row r="123" spans="1:13" s="68" customFormat="1" ht="12.75" customHeight="1">
      <c r="A123" s="21" t="s">
        <v>295</v>
      </c>
      <c r="B123" s="90">
        <v>43549</v>
      </c>
      <c r="C123" s="101" t="s">
        <v>234</v>
      </c>
      <c r="D123" s="89"/>
      <c r="E123" s="89"/>
      <c r="F123" s="80"/>
      <c r="G123" s="96">
        <v>1</v>
      </c>
      <c r="H123" s="96" t="s">
        <v>46</v>
      </c>
      <c r="I123" s="20">
        <v>5.19</v>
      </c>
      <c r="J123" s="20">
        <v>14.79</v>
      </c>
      <c r="K123" s="20">
        <f t="shared" si="8"/>
        <v>5.19</v>
      </c>
      <c r="L123" s="20">
        <f t="shared" si="9"/>
        <v>14.79</v>
      </c>
      <c r="M123" s="20">
        <f t="shared" si="10"/>
        <v>19.98</v>
      </c>
    </row>
    <row r="124" spans="1:13" s="68" customFormat="1" ht="12.75" customHeight="1">
      <c r="A124" s="21" t="s">
        <v>296</v>
      </c>
      <c r="B124" s="90">
        <v>40017</v>
      </c>
      <c r="C124" s="88" t="s">
        <v>159</v>
      </c>
      <c r="D124" s="89"/>
      <c r="E124" s="89"/>
      <c r="F124" s="80"/>
      <c r="G124" s="96">
        <v>40</v>
      </c>
      <c r="H124" s="96" t="s">
        <v>23</v>
      </c>
      <c r="I124" s="20">
        <v>1.66</v>
      </c>
      <c r="J124" s="20">
        <v>3.68</v>
      </c>
      <c r="K124" s="20">
        <f t="shared" si="8"/>
        <v>66.39999999999999</v>
      </c>
      <c r="L124" s="20">
        <f t="shared" si="9"/>
        <v>147.20000000000002</v>
      </c>
      <c r="M124" s="20">
        <f t="shared" si="10"/>
        <v>213.60000000000002</v>
      </c>
    </row>
    <row r="125" spans="1:13" s="68" customFormat="1" ht="12.75" customHeight="1">
      <c r="A125" s="23">
        <v>11</v>
      </c>
      <c r="B125" s="100"/>
      <c r="C125" s="154" t="s">
        <v>204</v>
      </c>
      <c r="D125" s="155"/>
      <c r="E125" s="155"/>
      <c r="F125" s="80"/>
      <c r="G125" s="96"/>
      <c r="H125" s="96"/>
      <c r="I125" s="20"/>
      <c r="J125" s="20"/>
      <c r="K125" s="20"/>
      <c r="L125" s="20"/>
      <c r="M125" s="24">
        <f>SUM(M126:M134)</f>
        <v>47181.0696</v>
      </c>
    </row>
    <row r="126" spans="1:13" s="68" customFormat="1" ht="12.75" customHeight="1">
      <c r="A126" s="21" t="s">
        <v>66</v>
      </c>
      <c r="B126" s="100">
        <v>42866</v>
      </c>
      <c r="C126" s="104" t="s">
        <v>202</v>
      </c>
      <c r="D126" s="99"/>
      <c r="E126" s="99"/>
      <c r="F126" s="80"/>
      <c r="G126" s="96">
        <v>136.6</v>
      </c>
      <c r="H126" s="96" t="s">
        <v>31</v>
      </c>
      <c r="I126" s="20">
        <v>72.62</v>
      </c>
      <c r="J126" s="20">
        <v>151.49</v>
      </c>
      <c r="K126" s="20">
        <f t="shared" si="8"/>
        <v>9919.892</v>
      </c>
      <c r="L126" s="20">
        <f aca="true" t="shared" si="11" ref="L126:L134">G126*J126</f>
        <v>20693.534</v>
      </c>
      <c r="M126" s="20">
        <f aca="true" t="shared" si="12" ref="M126:M134">SUM(K126+L126)</f>
        <v>30613.426</v>
      </c>
    </row>
    <row r="127" spans="1:13" s="68" customFormat="1" ht="12.75" customHeight="1">
      <c r="A127" s="21" t="s">
        <v>67</v>
      </c>
      <c r="B127" s="103" t="s">
        <v>222</v>
      </c>
      <c r="C127" s="109" t="s">
        <v>223</v>
      </c>
      <c r="D127" s="102"/>
      <c r="E127" s="102"/>
      <c r="F127" s="80"/>
      <c r="G127" s="96">
        <v>118.17</v>
      </c>
      <c r="H127" s="96" t="s">
        <v>31</v>
      </c>
      <c r="I127" s="20">
        <v>14.75</v>
      </c>
      <c r="J127" s="20">
        <v>43.93</v>
      </c>
      <c r="K127" s="20">
        <f t="shared" si="8"/>
        <v>1743.0075</v>
      </c>
      <c r="L127" s="20">
        <f t="shared" si="11"/>
        <v>5191.2081</v>
      </c>
      <c r="M127" s="20">
        <f t="shared" si="12"/>
        <v>6934.2155999999995</v>
      </c>
    </row>
    <row r="128" spans="1:13" s="68" customFormat="1" ht="12.75" customHeight="1">
      <c r="A128" s="21" t="s">
        <v>82</v>
      </c>
      <c r="B128" s="110">
        <v>43236</v>
      </c>
      <c r="C128" s="109" t="s">
        <v>224</v>
      </c>
      <c r="D128" s="102"/>
      <c r="E128" s="102"/>
      <c r="F128" s="80"/>
      <c r="G128" s="96">
        <v>12</v>
      </c>
      <c r="H128" s="96" t="s">
        <v>32</v>
      </c>
      <c r="I128" s="20">
        <v>109.98</v>
      </c>
      <c r="J128" s="20">
        <v>29.33</v>
      </c>
      <c r="K128" s="20">
        <f t="shared" si="8"/>
        <v>1319.76</v>
      </c>
      <c r="L128" s="20">
        <f t="shared" si="11"/>
        <v>351.96</v>
      </c>
      <c r="M128" s="20">
        <f t="shared" si="12"/>
        <v>1671.72</v>
      </c>
    </row>
    <row r="129" spans="1:13" s="68" customFormat="1" ht="12.75" customHeight="1">
      <c r="A129" s="21" t="s">
        <v>181</v>
      </c>
      <c r="B129" s="68">
        <v>43799</v>
      </c>
      <c r="C129" s="147" t="s">
        <v>225</v>
      </c>
      <c r="D129" s="148"/>
      <c r="E129" s="148"/>
      <c r="F129" s="80"/>
      <c r="G129" s="96">
        <v>119.23</v>
      </c>
      <c r="H129" s="96" t="s">
        <v>31</v>
      </c>
      <c r="I129" s="20">
        <v>14.33</v>
      </c>
      <c r="J129" s="20">
        <v>8.51</v>
      </c>
      <c r="K129" s="20">
        <f t="shared" si="8"/>
        <v>1708.5659</v>
      </c>
      <c r="L129" s="20">
        <f t="shared" si="11"/>
        <v>1014.6473</v>
      </c>
      <c r="M129" s="20">
        <f t="shared" si="12"/>
        <v>2723.2132</v>
      </c>
    </row>
    <row r="130" spans="1:13" s="68" customFormat="1" ht="12.75" customHeight="1">
      <c r="A130" s="21" t="s">
        <v>182</v>
      </c>
      <c r="B130" s="100">
        <v>42837</v>
      </c>
      <c r="C130" s="105" t="s">
        <v>226</v>
      </c>
      <c r="D130" s="99"/>
      <c r="E130" s="99"/>
      <c r="F130" s="80"/>
      <c r="G130" s="96">
        <v>58</v>
      </c>
      <c r="H130" s="96" t="s">
        <v>23</v>
      </c>
      <c r="I130" s="20">
        <v>14.24</v>
      </c>
      <c r="J130" s="20">
        <v>16.55</v>
      </c>
      <c r="K130" s="20">
        <f t="shared" si="8"/>
        <v>825.92</v>
      </c>
      <c r="L130" s="20">
        <f t="shared" si="11"/>
        <v>959.9000000000001</v>
      </c>
      <c r="M130" s="20">
        <f t="shared" si="12"/>
        <v>1785.8200000000002</v>
      </c>
    </row>
    <row r="131" spans="1:13" s="68" customFormat="1" ht="12.75" customHeight="1">
      <c r="A131" s="21" t="s">
        <v>183</v>
      </c>
      <c r="B131" s="100">
        <v>42586</v>
      </c>
      <c r="C131" s="105" t="s">
        <v>203</v>
      </c>
      <c r="D131" s="99"/>
      <c r="E131" s="99"/>
      <c r="F131" s="80"/>
      <c r="G131" s="96">
        <v>12</v>
      </c>
      <c r="H131" s="96" t="s">
        <v>32</v>
      </c>
      <c r="I131" s="20">
        <v>66.61</v>
      </c>
      <c r="J131" s="20">
        <v>23.47</v>
      </c>
      <c r="K131" s="20">
        <f t="shared" si="8"/>
        <v>799.3199999999999</v>
      </c>
      <c r="L131" s="20">
        <f t="shared" si="11"/>
        <v>281.64</v>
      </c>
      <c r="M131" s="20">
        <f t="shared" si="12"/>
        <v>1080.96</v>
      </c>
    </row>
    <row r="132" spans="1:13" s="68" customFormat="1" ht="12.75" customHeight="1">
      <c r="A132" s="21" t="s">
        <v>184</v>
      </c>
      <c r="B132" s="100">
        <v>42684</v>
      </c>
      <c r="C132" s="106" t="s">
        <v>227</v>
      </c>
      <c r="D132" s="99"/>
      <c r="E132" s="99"/>
      <c r="F132" s="80"/>
      <c r="G132" s="96">
        <v>20.2</v>
      </c>
      <c r="H132" s="96" t="s">
        <v>31</v>
      </c>
      <c r="I132" s="20"/>
      <c r="J132" s="20">
        <v>29.67</v>
      </c>
      <c r="K132" s="20">
        <f t="shared" si="8"/>
        <v>0</v>
      </c>
      <c r="L132" s="20">
        <f t="shared" si="11"/>
        <v>599.3340000000001</v>
      </c>
      <c r="M132" s="20">
        <f t="shared" si="12"/>
        <v>599.3340000000001</v>
      </c>
    </row>
    <row r="133" spans="1:13" s="68" customFormat="1" ht="12.75" customHeight="1">
      <c r="A133" s="21" t="s">
        <v>297</v>
      </c>
      <c r="B133" s="100">
        <v>42699</v>
      </c>
      <c r="C133" s="120" t="s">
        <v>228</v>
      </c>
      <c r="D133" s="121"/>
      <c r="E133" s="121"/>
      <c r="F133" s="80"/>
      <c r="G133" s="96">
        <v>1.44</v>
      </c>
      <c r="H133" s="96" t="s">
        <v>31</v>
      </c>
      <c r="I133" s="20">
        <v>428.63</v>
      </c>
      <c r="J133" s="20">
        <v>29.67</v>
      </c>
      <c r="K133" s="20">
        <f t="shared" si="8"/>
        <v>617.2271999999999</v>
      </c>
      <c r="L133" s="20">
        <f t="shared" si="11"/>
        <v>42.7248</v>
      </c>
      <c r="M133" s="20">
        <f t="shared" si="12"/>
        <v>659.9519999999999</v>
      </c>
    </row>
    <row r="134" spans="1:13" s="68" customFormat="1" ht="12.75" customHeight="1">
      <c r="A134" s="21" t="s">
        <v>298</v>
      </c>
      <c r="B134" s="100">
        <v>42701</v>
      </c>
      <c r="C134" s="106" t="s">
        <v>229</v>
      </c>
      <c r="D134" s="99"/>
      <c r="E134" s="99"/>
      <c r="F134" s="80"/>
      <c r="G134" s="96">
        <v>2.88</v>
      </c>
      <c r="H134" s="96" t="s">
        <v>31</v>
      </c>
      <c r="I134" s="20">
        <v>341.76</v>
      </c>
      <c r="J134" s="20">
        <v>44.5</v>
      </c>
      <c r="K134" s="20">
        <f t="shared" si="8"/>
        <v>984.2687999999999</v>
      </c>
      <c r="L134" s="20">
        <f t="shared" si="11"/>
        <v>128.16</v>
      </c>
      <c r="M134" s="20">
        <f t="shared" si="12"/>
        <v>1112.4288</v>
      </c>
    </row>
    <row r="135" spans="1:13" s="68" customFormat="1" ht="15" customHeight="1">
      <c r="A135" s="23">
        <v>12</v>
      </c>
      <c r="B135" s="23"/>
      <c r="C135" s="122" t="s">
        <v>49</v>
      </c>
      <c r="D135" s="123"/>
      <c r="E135" s="123"/>
      <c r="F135" s="124"/>
      <c r="G135" s="60"/>
      <c r="H135" s="61"/>
      <c r="I135" s="20"/>
      <c r="J135" s="20"/>
      <c r="K135" s="20">
        <f t="shared" si="8"/>
        <v>0</v>
      </c>
      <c r="L135" s="20">
        <f t="shared" si="9"/>
        <v>0</v>
      </c>
      <c r="M135" s="24">
        <f>SUM(M136:M141)</f>
        <v>39522.9942</v>
      </c>
    </row>
    <row r="136" spans="1:13" s="68" customFormat="1" ht="13.5" customHeight="1">
      <c r="A136" s="21" t="s">
        <v>74</v>
      </c>
      <c r="B136" s="93">
        <v>42780</v>
      </c>
      <c r="C136" s="112" t="s">
        <v>50</v>
      </c>
      <c r="D136" s="113"/>
      <c r="E136" s="113"/>
      <c r="F136" s="114"/>
      <c r="G136" s="26">
        <v>1091.27</v>
      </c>
      <c r="H136" s="61" t="s">
        <v>31</v>
      </c>
      <c r="I136" s="20"/>
      <c r="J136" s="20">
        <v>3.51</v>
      </c>
      <c r="K136" s="20">
        <f t="shared" si="8"/>
        <v>0</v>
      </c>
      <c r="L136" s="20">
        <f t="shared" si="9"/>
        <v>3830.3576999999996</v>
      </c>
      <c r="M136" s="20">
        <f t="shared" si="10"/>
        <v>3830.3576999999996</v>
      </c>
    </row>
    <row r="137" spans="1:13" s="68" customFormat="1" ht="15" customHeight="1">
      <c r="A137" s="21" t="s">
        <v>299</v>
      </c>
      <c r="B137" s="93">
        <v>42802</v>
      </c>
      <c r="C137" s="112" t="s">
        <v>51</v>
      </c>
      <c r="D137" s="113"/>
      <c r="E137" s="113"/>
      <c r="F137" s="114"/>
      <c r="G137" s="26">
        <v>682.05</v>
      </c>
      <c r="H137" s="54" t="s">
        <v>31</v>
      </c>
      <c r="I137" s="20">
        <v>1.93</v>
      </c>
      <c r="J137" s="20">
        <v>7.71</v>
      </c>
      <c r="K137" s="20">
        <f t="shared" si="8"/>
        <v>1316.3564999999999</v>
      </c>
      <c r="L137" s="20">
        <f t="shared" si="9"/>
        <v>5258.6055</v>
      </c>
      <c r="M137" s="20">
        <f t="shared" si="10"/>
        <v>6574.9619999999995</v>
      </c>
    </row>
    <row r="138" spans="1:13" s="68" customFormat="1" ht="14.25" customHeight="1">
      <c r="A138" s="21" t="s">
        <v>75</v>
      </c>
      <c r="B138" s="93">
        <v>42782</v>
      </c>
      <c r="C138" s="112" t="s">
        <v>52</v>
      </c>
      <c r="D138" s="113"/>
      <c r="E138" s="113"/>
      <c r="F138" s="114"/>
      <c r="G138" s="26">
        <v>1091.27</v>
      </c>
      <c r="H138" s="54" t="s">
        <v>31</v>
      </c>
      <c r="I138" s="20">
        <v>6.86</v>
      </c>
      <c r="J138" s="20">
        <v>13.65</v>
      </c>
      <c r="K138" s="20">
        <f t="shared" si="8"/>
        <v>7486.1122000000005</v>
      </c>
      <c r="L138" s="20">
        <f t="shared" si="9"/>
        <v>14895.835500000001</v>
      </c>
      <c r="M138" s="20">
        <f t="shared" si="10"/>
        <v>22381.9477</v>
      </c>
    </row>
    <row r="139" spans="1:14" s="68" customFormat="1" ht="15" customHeight="1">
      <c r="A139" s="21" t="s">
        <v>86</v>
      </c>
      <c r="B139" s="94">
        <v>42784</v>
      </c>
      <c r="C139" s="112" t="s">
        <v>53</v>
      </c>
      <c r="D139" s="113"/>
      <c r="E139" s="113"/>
      <c r="F139" s="114"/>
      <c r="G139" s="26">
        <v>61.9</v>
      </c>
      <c r="H139" s="54" t="s">
        <v>31</v>
      </c>
      <c r="I139" s="20">
        <v>9.78</v>
      </c>
      <c r="J139" s="20">
        <v>23.8</v>
      </c>
      <c r="K139" s="20">
        <f t="shared" si="8"/>
        <v>605.382</v>
      </c>
      <c r="L139" s="20">
        <f t="shared" si="9"/>
        <v>1473.22</v>
      </c>
      <c r="M139" s="20">
        <f t="shared" si="10"/>
        <v>2078.602</v>
      </c>
      <c r="N139" s="78"/>
    </row>
    <row r="140" spans="1:14" s="68" customFormat="1" ht="15" customHeight="1">
      <c r="A140" s="21" t="s">
        <v>87</v>
      </c>
      <c r="B140" s="94">
        <v>42783</v>
      </c>
      <c r="C140" s="112" t="s">
        <v>73</v>
      </c>
      <c r="D140" s="113"/>
      <c r="E140" s="113"/>
      <c r="F140" s="114"/>
      <c r="G140" s="26">
        <v>89.76</v>
      </c>
      <c r="H140" s="54" t="s">
        <v>31</v>
      </c>
      <c r="I140" s="20">
        <v>8.47</v>
      </c>
      <c r="J140" s="20">
        <v>27.31</v>
      </c>
      <c r="K140" s="20">
        <f t="shared" si="8"/>
        <v>760.2672000000001</v>
      </c>
      <c r="L140" s="20">
        <f t="shared" si="9"/>
        <v>2451.3456</v>
      </c>
      <c r="M140" s="20">
        <f t="shared" si="10"/>
        <v>3211.6128000000003</v>
      </c>
      <c r="N140" s="78"/>
    </row>
    <row r="141" spans="1:14" s="68" customFormat="1" ht="15" customHeight="1">
      <c r="A141" s="21" t="s">
        <v>90</v>
      </c>
      <c r="B141" s="94">
        <v>42783</v>
      </c>
      <c r="C141" s="112" t="s">
        <v>230</v>
      </c>
      <c r="D141" s="113"/>
      <c r="E141" s="113"/>
      <c r="F141" s="114"/>
      <c r="G141" s="26">
        <v>40.4</v>
      </c>
      <c r="H141" s="54" t="s">
        <v>31</v>
      </c>
      <c r="I141" s="20">
        <v>8.47</v>
      </c>
      <c r="J141" s="20">
        <v>27.31</v>
      </c>
      <c r="K141" s="20">
        <f>G141*I141</f>
        <v>342.188</v>
      </c>
      <c r="L141" s="20">
        <f>G141*J141</f>
        <v>1103.3239999999998</v>
      </c>
      <c r="M141" s="20">
        <f>SUM(K141+L141)</f>
        <v>1445.5119999999997</v>
      </c>
      <c r="N141" s="78"/>
    </row>
    <row r="142" spans="1:13" s="68" customFormat="1" ht="15" customHeight="1">
      <c r="A142" s="23">
        <v>13</v>
      </c>
      <c r="B142" s="23"/>
      <c r="C142" s="122" t="s">
        <v>92</v>
      </c>
      <c r="D142" s="123"/>
      <c r="E142" s="123"/>
      <c r="F142" s="124"/>
      <c r="G142" s="60"/>
      <c r="H142" s="54"/>
      <c r="I142" s="20"/>
      <c r="J142" s="20"/>
      <c r="K142" s="20">
        <f t="shared" si="8"/>
        <v>0</v>
      </c>
      <c r="L142" s="20">
        <f t="shared" si="9"/>
        <v>0</v>
      </c>
      <c r="M142" s="24">
        <f>SUM(M143:M148)</f>
        <v>9233.5388</v>
      </c>
    </row>
    <row r="143" spans="1:13" s="68" customFormat="1" ht="12.75" customHeight="1">
      <c r="A143" s="21" t="s">
        <v>300</v>
      </c>
      <c r="B143" s="75">
        <v>43700</v>
      </c>
      <c r="C143" s="112" t="s">
        <v>149</v>
      </c>
      <c r="D143" s="113"/>
      <c r="E143" s="113"/>
      <c r="F143" s="114"/>
      <c r="G143" s="26">
        <v>9</v>
      </c>
      <c r="H143" s="54" t="s">
        <v>46</v>
      </c>
      <c r="I143" s="20">
        <v>9.28</v>
      </c>
      <c r="J143" s="20">
        <v>2.33</v>
      </c>
      <c r="K143" s="20">
        <f t="shared" si="8"/>
        <v>83.52</v>
      </c>
      <c r="L143" s="20">
        <f t="shared" si="9"/>
        <v>20.97</v>
      </c>
      <c r="M143" s="20">
        <f t="shared" si="10"/>
        <v>104.49</v>
      </c>
    </row>
    <row r="144" spans="1:13" s="68" customFormat="1" ht="12.75" customHeight="1">
      <c r="A144" s="21" t="s">
        <v>185</v>
      </c>
      <c r="B144" s="75">
        <v>43730</v>
      </c>
      <c r="C144" s="112" t="s">
        <v>160</v>
      </c>
      <c r="D144" s="113"/>
      <c r="E144" s="113"/>
      <c r="F144" s="114"/>
      <c r="G144" s="26">
        <v>9</v>
      </c>
      <c r="H144" s="54" t="s">
        <v>46</v>
      </c>
      <c r="I144" s="20">
        <v>157.67</v>
      </c>
      <c r="J144" s="20">
        <v>44.38</v>
      </c>
      <c r="K144" s="20">
        <f t="shared" si="8"/>
        <v>1419.03</v>
      </c>
      <c r="L144" s="20">
        <f t="shared" si="9"/>
        <v>399.42</v>
      </c>
      <c r="M144" s="20">
        <f t="shared" si="10"/>
        <v>1818.45</v>
      </c>
    </row>
    <row r="145" spans="1:13" s="68" customFormat="1" ht="12.75" customHeight="1">
      <c r="A145" s="21" t="s">
        <v>186</v>
      </c>
      <c r="B145" s="75">
        <v>43612</v>
      </c>
      <c r="C145" s="112" t="s">
        <v>150</v>
      </c>
      <c r="D145" s="113"/>
      <c r="E145" s="113"/>
      <c r="F145" s="114"/>
      <c r="G145" s="26">
        <v>2</v>
      </c>
      <c r="H145" s="54" t="s">
        <v>46</v>
      </c>
      <c r="I145" s="20">
        <v>145.36</v>
      </c>
      <c r="J145" s="20">
        <v>14.47</v>
      </c>
      <c r="K145" s="20">
        <f t="shared" si="8"/>
        <v>290.72</v>
      </c>
      <c r="L145" s="20">
        <f t="shared" si="9"/>
        <v>28.94</v>
      </c>
      <c r="M145" s="20">
        <f t="shared" si="10"/>
        <v>319.66</v>
      </c>
    </row>
    <row r="146" spans="1:13" s="68" customFormat="1" ht="12.75" customHeight="1">
      <c r="A146" s="21" t="s">
        <v>187</v>
      </c>
      <c r="B146" s="103">
        <v>47980</v>
      </c>
      <c r="C146" s="112" t="s">
        <v>231</v>
      </c>
      <c r="D146" s="113"/>
      <c r="E146" s="113"/>
      <c r="F146" s="114"/>
      <c r="G146" s="26">
        <v>3</v>
      </c>
      <c r="H146" s="54" t="s">
        <v>46</v>
      </c>
      <c r="I146" s="20">
        <v>323.52</v>
      </c>
      <c r="J146" s="20">
        <v>8.88</v>
      </c>
      <c r="K146" s="20">
        <f>G146*I146</f>
        <v>970.56</v>
      </c>
      <c r="L146" s="20">
        <f>G146*J146</f>
        <v>26.64</v>
      </c>
      <c r="M146" s="20">
        <f>SUM(K146+L146)</f>
        <v>997.1999999999999</v>
      </c>
    </row>
    <row r="147" spans="1:13" s="68" customFormat="1" ht="21.75" customHeight="1">
      <c r="A147" s="21" t="s">
        <v>301</v>
      </c>
      <c r="B147" s="103">
        <v>43765</v>
      </c>
      <c r="C147" s="112" t="s">
        <v>232</v>
      </c>
      <c r="D147" s="113"/>
      <c r="E147" s="113"/>
      <c r="F147" s="111"/>
      <c r="G147" s="26">
        <v>1</v>
      </c>
      <c r="H147" s="54" t="s">
        <v>46</v>
      </c>
      <c r="I147" s="20">
        <v>2748.7</v>
      </c>
      <c r="J147" s="20">
        <v>1357.65</v>
      </c>
      <c r="K147" s="20">
        <f>G147*I147</f>
        <v>2748.7</v>
      </c>
      <c r="L147" s="20">
        <f>G147*J147</f>
        <v>1357.65</v>
      </c>
      <c r="M147" s="20">
        <f>SUM(K147+L147)</f>
        <v>4106.35</v>
      </c>
    </row>
    <row r="148" spans="1:14" s="68" customFormat="1" ht="13.5" customHeight="1">
      <c r="A148" s="21" t="s">
        <v>302</v>
      </c>
      <c r="B148" s="93">
        <v>42846</v>
      </c>
      <c r="C148" s="112" t="s">
        <v>93</v>
      </c>
      <c r="D148" s="113"/>
      <c r="E148" s="113"/>
      <c r="F148" s="48"/>
      <c r="G148" s="26">
        <v>322.08</v>
      </c>
      <c r="H148" s="54" t="s">
        <v>31</v>
      </c>
      <c r="I148" s="20"/>
      <c r="J148" s="20">
        <v>5.86</v>
      </c>
      <c r="K148" s="20">
        <f t="shared" si="8"/>
        <v>0</v>
      </c>
      <c r="L148" s="20">
        <f t="shared" si="9"/>
        <v>1887.3888</v>
      </c>
      <c r="M148" s="20">
        <f t="shared" si="10"/>
        <v>1887.3888</v>
      </c>
      <c r="N148" s="78"/>
    </row>
    <row r="149" spans="1:14" s="28" customFormat="1" ht="15" customHeight="1">
      <c r="A149" s="30"/>
      <c r="B149" s="30"/>
      <c r="C149" s="131" t="s">
        <v>29</v>
      </c>
      <c r="D149" s="132"/>
      <c r="E149" s="132"/>
      <c r="F149" s="141"/>
      <c r="G149" s="29"/>
      <c r="H149" s="53"/>
      <c r="I149" s="24"/>
      <c r="J149" s="24"/>
      <c r="K149" s="24"/>
      <c r="L149" s="24"/>
      <c r="M149" s="42">
        <f>SUM(M6+M18+M21+M26+M31+M37+M40+M50+M64+M93+M125+M135+M142)</f>
        <v>319155.47860000003</v>
      </c>
      <c r="N149" s="27"/>
    </row>
    <row r="150" ht="12.75">
      <c r="C150" s="32" t="s">
        <v>81</v>
      </c>
    </row>
  </sheetData>
  <sheetProtection/>
  <mergeCells count="131">
    <mergeCell ref="C99:E99"/>
    <mergeCell ref="C113:E113"/>
    <mergeCell ref="C115:E115"/>
    <mergeCell ref="C120:E120"/>
    <mergeCell ref="C141:F141"/>
    <mergeCell ref="C101:E101"/>
    <mergeCell ref="C129:E129"/>
    <mergeCell ref="C125:E125"/>
    <mergeCell ref="C143:F143"/>
    <mergeCell ref="C144:F144"/>
    <mergeCell ref="C145:F145"/>
    <mergeCell ref="C96:E96"/>
    <mergeCell ref="C84:E84"/>
    <mergeCell ref="C118:E118"/>
    <mergeCell ref="C119:E119"/>
    <mergeCell ref="C116:E116"/>
    <mergeCell ref="C117:E117"/>
    <mergeCell ref="C106:E106"/>
    <mergeCell ref="C108:E108"/>
    <mergeCell ref="C109:E109"/>
    <mergeCell ref="C10:F10"/>
    <mergeCell ref="C107:E107"/>
    <mergeCell ref="C112:E112"/>
    <mergeCell ref="C114:E114"/>
    <mergeCell ref="C91:E91"/>
    <mergeCell ref="C90:E90"/>
    <mergeCell ref="C92:E92"/>
    <mergeCell ref="C93:E93"/>
    <mergeCell ref="C94:E94"/>
    <mergeCell ref="C100:E100"/>
    <mergeCell ref="C22:F22"/>
    <mergeCell ref="C58:E58"/>
    <mergeCell ref="C59:E59"/>
    <mergeCell ref="C60:E60"/>
    <mergeCell ref="C61:E61"/>
    <mergeCell ref="C9:F9"/>
    <mergeCell ref="C16:E16"/>
    <mergeCell ref="C39:F39"/>
    <mergeCell ref="C13:F13"/>
    <mergeCell ref="C14:F14"/>
    <mergeCell ref="C20:F20"/>
    <mergeCell ref="C5:F5"/>
    <mergeCell ref="C6:F6"/>
    <mergeCell ref="C7:F7"/>
    <mergeCell ref="C8:F8"/>
    <mergeCell ref="C29:F29"/>
    <mergeCell ref="C26:F26"/>
    <mergeCell ref="C27:F27"/>
    <mergeCell ref="C28:F28"/>
    <mergeCell ref="C21:F21"/>
    <mergeCell ref="C38:E38"/>
    <mergeCell ref="C34:F34"/>
    <mergeCell ref="C35:F35"/>
    <mergeCell ref="C37:F37"/>
    <mergeCell ref="C11:F11"/>
    <mergeCell ref="C15:F15"/>
    <mergeCell ref="C12:F12"/>
    <mergeCell ref="C30:F30"/>
    <mergeCell ref="C18:F18"/>
    <mergeCell ref="C19:F19"/>
    <mergeCell ref="C56:E56"/>
    <mergeCell ref="C57:E57"/>
    <mergeCell ref="C40:F40"/>
    <mergeCell ref="C41:F41"/>
    <mergeCell ref="C42:F42"/>
    <mergeCell ref="C43:F43"/>
    <mergeCell ref="C53:F53"/>
    <mergeCell ref="C50:F50"/>
    <mergeCell ref="C51:F51"/>
    <mergeCell ref="C55:F55"/>
    <mergeCell ref="C149:F149"/>
    <mergeCell ref="C138:F138"/>
    <mergeCell ref="C139:F139"/>
    <mergeCell ref="C140:F140"/>
    <mergeCell ref="C135:F135"/>
    <mergeCell ref="C136:F136"/>
    <mergeCell ref="C137:F137"/>
    <mergeCell ref="C148:E148"/>
    <mergeCell ref="C142:F142"/>
    <mergeCell ref="C147:E147"/>
    <mergeCell ref="C17:E17"/>
    <mergeCell ref="C44:F44"/>
    <mergeCell ref="C64:E64"/>
    <mergeCell ref="C52:F52"/>
    <mergeCell ref="C89:E89"/>
    <mergeCell ref="C63:F63"/>
    <mergeCell ref="C45:F45"/>
    <mergeCell ref="C62:E62"/>
    <mergeCell ref="C75:E75"/>
    <mergeCell ref="C78:E78"/>
    <mergeCell ref="C65:E65"/>
    <mergeCell ref="C67:E67"/>
    <mergeCell ref="C88:E88"/>
    <mergeCell ref="C82:E82"/>
    <mergeCell ref="C83:E83"/>
    <mergeCell ref="C86:E86"/>
    <mergeCell ref="C80:E80"/>
    <mergeCell ref="C77:E77"/>
    <mergeCell ref="C76:E76"/>
    <mergeCell ref="C81:E81"/>
    <mergeCell ref="C72:E72"/>
    <mergeCell ref="C105:E105"/>
    <mergeCell ref="C74:E74"/>
    <mergeCell ref="C73:E73"/>
    <mergeCell ref="C104:E104"/>
    <mergeCell ref="C98:E98"/>
    <mergeCell ref="C95:E95"/>
    <mergeCell ref="C103:E103"/>
    <mergeCell ref="C97:E97"/>
    <mergeCell ref="C85:E85"/>
    <mergeCell ref="C32:F32"/>
    <mergeCell ref="C31:F31"/>
    <mergeCell ref="C36:F36"/>
    <mergeCell ref="C33:F33"/>
    <mergeCell ref="C68:E68"/>
    <mergeCell ref="C87:E87"/>
    <mergeCell ref="C71:E71"/>
    <mergeCell ref="C69:E69"/>
    <mergeCell ref="C46:E46"/>
    <mergeCell ref="C47:E47"/>
    <mergeCell ref="C146:F146"/>
    <mergeCell ref="C102:E102"/>
    <mergeCell ref="C110:E110"/>
    <mergeCell ref="C133:E133"/>
    <mergeCell ref="C23:F23"/>
    <mergeCell ref="C24:F24"/>
    <mergeCell ref="C25:F25"/>
    <mergeCell ref="C48:E48"/>
    <mergeCell ref="C49:E49"/>
    <mergeCell ref="C54:F54"/>
  </mergeCells>
  <printOptions/>
  <pageMargins left="0.787401575" right="0.41" top="0.44" bottom="0.83" header="0.492125985" footer="0.59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cris-secom</cp:lastModifiedBy>
  <cp:lastPrinted>2017-05-31T12:39:54Z</cp:lastPrinted>
  <dcterms:created xsi:type="dcterms:W3CDTF">2003-08-12T17:28:49Z</dcterms:created>
  <dcterms:modified xsi:type="dcterms:W3CDTF">2017-09-21T10:48:13Z</dcterms:modified>
  <cp:category/>
  <cp:version/>
  <cp:contentType/>
  <cp:contentStatus/>
</cp:coreProperties>
</file>