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1"/>
  </bookViews>
  <sheets>
    <sheet name="Reforma  (4)" sheetId="1" r:id="rId1"/>
    <sheet name="Reforma  (3)" sheetId="2" r:id="rId2"/>
  </sheets>
  <definedNames>
    <definedName name="_xlnm.Print_Titles" localSheetId="1">'Reforma  (3)'!$1:$5</definedName>
    <definedName name="_xlnm.Print_Titles" localSheetId="0">'Reforma  (4)'!$1:$5</definedName>
  </definedNames>
  <calcPr fullCalcOnLoad="1"/>
</workbook>
</file>

<file path=xl/sharedStrings.xml><?xml version="1.0" encoding="utf-8"?>
<sst xmlns="http://schemas.openxmlformats.org/spreadsheetml/2006/main" count="392" uniqueCount="155">
  <si>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</si>
  <si>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</si>
  <si>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</si>
  <si>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</si>
  <si>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</si>
  <si>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</si>
  <si>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</si>
  <si>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</si>
  <si>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</si>
  <si>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</si>
  <si>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</si>
  <si>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</si>
  <si>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</si>
  <si>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</si>
  <si>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SERVIÇOS PRELIMINARES</t>
  </si>
  <si>
    <t>1.1</t>
  </si>
  <si>
    <t>1.2</t>
  </si>
  <si>
    <t>1.4</t>
  </si>
  <si>
    <t>3.1</t>
  </si>
  <si>
    <t>4.1</t>
  </si>
  <si>
    <t>5.1</t>
  </si>
  <si>
    <t>m</t>
  </si>
  <si>
    <t>8.1</t>
  </si>
  <si>
    <t>POSTO DE SAÚDE VILA FLOR</t>
  </si>
  <si>
    <t>TOTAL</t>
  </si>
  <si>
    <t>Capivari de Baixo - SC</t>
  </si>
  <si>
    <t>m²</t>
  </si>
  <si>
    <t>m³</t>
  </si>
  <si>
    <t>Carga manual e transporte entulho /caminhão</t>
  </si>
  <si>
    <t>Área Total</t>
  </si>
  <si>
    <t>4.2</t>
  </si>
  <si>
    <t>5.2</t>
  </si>
  <si>
    <t>Edificação</t>
  </si>
  <si>
    <t>un</t>
  </si>
  <si>
    <t>VIDRO</t>
  </si>
  <si>
    <t>EQUIPAMENTOS HIDRO-SANITÁRIOS</t>
  </si>
  <si>
    <t>PINTURA</t>
  </si>
  <si>
    <t xml:space="preserve">Limpeza de alvenaria para pintura </t>
  </si>
  <si>
    <t xml:space="preserve">Selador Acrilico </t>
  </si>
  <si>
    <t>Pintura Acrílica 2demãos</t>
  </si>
  <si>
    <t>Pintura Esm.Sint. S/ madeira F+ 2 demão</t>
  </si>
  <si>
    <t>Porta em madeira chapeada angelin c/ forra, vistas e ferragens</t>
  </si>
  <si>
    <t>REVESTIMENTOS</t>
  </si>
  <si>
    <t>Chapisco para reboco</t>
  </si>
  <si>
    <t>Massa única 15mm arg. Regular ca-ar 1:5+20%ci</t>
  </si>
  <si>
    <t>11.1</t>
  </si>
  <si>
    <t>11.2</t>
  </si>
  <si>
    <t>Calcadas concreto desempenado 6cm(13,5Mpa)</t>
  </si>
  <si>
    <t>Retirada de telhamento s/ reaproveitamento</t>
  </si>
  <si>
    <t>7.1</t>
  </si>
  <si>
    <t>8.2</t>
  </si>
  <si>
    <t>8.3</t>
  </si>
  <si>
    <t>Referencial de preços DEINFRA Agosto/2011</t>
  </si>
  <si>
    <t>11.3</t>
  </si>
  <si>
    <t>8.7</t>
  </si>
  <si>
    <t>8.8</t>
  </si>
  <si>
    <t>Cod.</t>
  </si>
  <si>
    <t>COMPLEMENTAÇÃO DA OBRA</t>
  </si>
  <si>
    <t>Limpeza da obra</t>
  </si>
  <si>
    <t>Demolição de reboco</t>
  </si>
  <si>
    <t>INSTALAÇÕES HIDRO SANITÁRIAS</t>
  </si>
  <si>
    <t>Caixa baixa 2x4" PVC retangular</t>
  </si>
  <si>
    <t>INSTALAÇÕES ELETRICAS</t>
  </si>
  <si>
    <t>Caixa de passagem 4x4" quadrada</t>
  </si>
  <si>
    <t>Caixa passagem 30x30x40cm, concreto c/ tampa</t>
  </si>
  <si>
    <t>Fio isolado 2.5 mm²</t>
  </si>
  <si>
    <t>Interruptor de embutir simples</t>
  </si>
  <si>
    <t>Interruptor de embutir 2 seções</t>
  </si>
  <si>
    <t>Tomada 2 polos+terra, 15A 125/250 V</t>
  </si>
  <si>
    <t>Luminaria completa de embutir p/ lampada 11Watts</t>
  </si>
  <si>
    <t>Luminaria fluorescente 2x40W 220V completa</t>
  </si>
  <si>
    <t>Placas de sinalização saída</t>
  </si>
  <si>
    <t>Bloco autonomo fluorescente 2x8w LED</t>
  </si>
  <si>
    <t>9.2</t>
  </si>
  <si>
    <t>9.3</t>
  </si>
  <si>
    <t>9.4</t>
  </si>
  <si>
    <t>10.1</t>
  </si>
  <si>
    <t>10.2</t>
  </si>
  <si>
    <t>10.3</t>
  </si>
  <si>
    <t>10.4</t>
  </si>
  <si>
    <t>11.4</t>
  </si>
  <si>
    <t>11.5</t>
  </si>
  <si>
    <t>Cobertura com telha ondulada aço zincado 0,5mm</t>
  </si>
  <si>
    <t>8.9</t>
  </si>
  <si>
    <t>8.10</t>
  </si>
  <si>
    <t>6.1</t>
  </si>
  <si>
    <t>Aterro molhado e apiloado manualmente (passeio)</t>
  </si>
  <si>
    <t>PAREDES, PAINEIS e ESQUADRIAS</t>
  </si>
  <si>
    <t>Arandela para parede com lampada</t>
  </si>
  <si>
    <t>S737654/00</t>
  </si>
  <si>
    <t>Pavimentação blocos intertravados de concret e=6cm Fck 35Mpa</t>
  </si>
  <si>
    <t>Calçada concreto desempenado com 6cm (passeio)</t>
  </si>
  <si>
    <t>Colocação de meio fio pre moldado (passeio)</t>
  </si>
  <si>
    <t>Conjunto 03 barras de apoio cromadas para banheiro deficiente</t>
  </si>
  <si>
    <t>1.3</t>
  </si>
  <si>
    <t>2.2</t>
  </si>
  <si>
    <t>3.2</t>
  </si>
  <si>
    <t>5.3</t>
  </si>
  <si>
    <t>5.4</t>
  </si>
  <si>
    <t>5.5</t>
  </si>
  <si>
    <t>8.4</t>
  </si>
  <si>
    <t>8.5</t>
  </si>
  <si>
    <t>8.6</t>
  </si>
  <si>
    <t>8.11</t>
  </si>
  <si>
    <t>8.12</t>
  </si>
  <si>
    <t>10.5</t>
  </si>
  <si>
    <t>10.6</t>
  </si>
  <si>
    <t>Reforma  UBS SANTA LÚCIA</t>
  </si>
  <si>
    <t>Rua Santa Maria</t>
  </si>
  <si>
    <t>410,81m²</t>
  </si>
  <si>
    <t>Vidro 3mm mini boreal colocado</t>
  </si>
  <si>
    <t>Calcadas concreto desempenado 6cm(13,5Mpa) -rampa</t>
  </si>
  <si>
    <t>Guarda corpo metálico com corrimão h=1,10m</t>
  </si>
  <si>
    <t>Demolição de calçada</t>
  </si>
  <si>
    <t>Assento sanitário</t>
  </si>
  <si>
    <t>COBERTURA E PROTEÇÕES</t>
  </si>
  <si>
    <t>Imunização madeira bruta 1 demão</t>
  </si>
  <si>
    <t>Impermeabilização calha concreto 50x30</t>
  </si>
  <si>
    <t>Massa corrida pva interior</t>
  </si>
  <si>
    <t>Pintura epoxi 2 demãos massa</t>
  </si>
  <si>
    <t>Revisão de janela de aluminio anodizado basculante</t>
  </si>
  <si>
    <t xml:space="preserve">Forro de gesso </t>
  </si>
  <si>
    <t>Revestimento granito 20cm mureta recepção com acabamento</t>
  </si>
  <si>
    <t>Divisória de gesso acartonado</t>
  </si>
  <si>
    <t>Vidro temperado para guiche recepção 10mm colocado</t>
  </si>
  <si>
    <t>PAVIMENTAÇÃO EXTERNA</t>
  </si>
  <si>
    <t>Espalhamento pó de brita c/ aquisição (assentamento paver)</t>
  </si>
  <si>
    <t>Espalhamento pó de brita c/ aquisição (estacionamento)</t>
  </si>
  <si>
    <t xml:space="preserve">Porta de grade de ferro completa </t>
  </si>
  <si>
    <t>Rufo 40cm chapa de aluminio 0,7mm</t>
  </si>
  <si>
    <t>Conjunto ar condicionado c/tomada tripolar 20aq c/ proteção mo</t>
  </si>
  <si>
    <t>Grampeamento de trincas em paredes</t>
  </si>
  <si>
    <t>Rasgo em alvenaria para eletroduto</t>
  </si>
  <si>
    <t>Mão e obra de ponto de instalação hidraulico/ esgoto (revisão)</t>
  </si>
  <si>
    <t>2.3</t>
  </si>
  <si>
    <t>2.4</t>
  </si>
  <si>
    <t>2.5</t>
  </si>
  <si>
    <t>2.6</t>
  </si>
  <si>
    <t>2.7</t>
  </si>
  <si>
    <t>9.5</t>
  </si>
  <si>
    <t>9.6</t>
  </si>
  <si>
    <t>9.7</t>
  </si>
  <si>
    <t>9.8</t>
  </si>
  <si>
    <t>9.9</t>
  </si>
  <si>
    <t>Tubo de aço galvanizado 2" p/ corrimão em alvenaria</t>
  </si>
  <si>
    <t>COMP</t>
  </si>
  <si>
    <t>Piso podotátil direcional 41x41 3cm colocado</t>
  </si>
  <si>
    <t>Piso podotátil alerta 41x41 3cm colocado</t>
  </si>
  <si>
    <t>11.6</t>
  </si>
  <si>
    <t>8.13</t>
  </si>
  <si>
    <t>Luminaria fluorescente alto brilho 2x40w embutida</t>
  </si>
  <si>
    <t>Pintura Esm.Sint. S/ sup. Metálica 2 D+F</t>
  </si>
  <si>
    <t xml:space="preserve">Calçada concreto desempenado com 6cm </t>
  </si>
  <si>
    <t>2.1</t>
  </si>
  <si>
    <t>9.1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</si>
</sst>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10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left" vertical="center"/>
      <protection locked="0"/>
    </xf>
    <xf numFmtId="4" fontId="9" fillId="0" borderId="15" xfId="56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54" fillId="0" borderId="15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12" fillId="0" borderId="15" xfId="0" applyFont="1" applyBorder="1" applyAlignment="1" applyProtection="1">
      <alignment horizontal="right"/>
      <protection locked="0"/>
    </xf>
    <xf numFmtId="4" fontId="12" fillId="0" borderId="15" xfId="0" applyNumberFormat="1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2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52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56" fillId="33" borderId="20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left" wrapText="1"/>
      <protection locked="0"/>
    </xf>
    <xf numFmtId="0" fontId="56" fillId="33" borderId="19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4" fontId="54" fillId="0" borderId="15" xfId="0" applyNumberFormat="1" applyFont="1" applyBorder="1" applyAlignment="1" applyProtection="1">
      <alignment/>
      <protection locked="0"/>
    </xf>
    <xf numFmtId="4" fontId="54" fillId="33" borderId="15" xfId="0" applyNumberFormat="1" applyFont="1" applyFill="1" applyBorder="1" applyAlignment="1" applyProtection="1">
      <alignment/>
      <protection locked="0"/>
    </xf>
    <xf numFmtId="0" fontId="7" fillId="33" borderId="20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5" xfId="51" applyFont="1" applyFill="1" applyBorder="1" applyAlignment="1">
      <alignment horizontal="left" vertical="center"/>
    </xf>
    <xf numFmtId="4" fontId="7" fillId="33" borderId="15" xfId="0" applyNumberFormat="1" applyFont="1" applyFill="1" applyBorder="1" applyAlignment="1" applyProtection="1">
      <alignment/>
      <protection locked="0"/>
    </xf>
    <xf numFmtId="0" fontId="7" fillId="33" borderId="20" xfId="0" applyFont="1" applyFill="1" applyBorder="1" applyAlignment="1">
      <alignment/>
    </xf>
    <xf numFmtId="0" fontId="54" fillId="0" borderId="0" xfId="0" applyFont="1" applyAlignment="1">
      <alignment/>
    </xf>
    <xf numFmtId="0" fontId="9" fillId="0" borderId="21" xfId="0" applyFont="1" applyBorder="1" applyAlignment="1" applyProtection="1">
      <alignment horizontal="left" wrapText="1"/>
      <protection locked="0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/>
    </xf>
    <xf numFmtId="0" fontId="54" fillId="33" borderId="13" xfId="52" applyFont="1" applyFill="1" applyBorder="1" applyAlignment="1">
      <alignment horizontal="left" vertical="center"/>
      <protection/>
    </xf>
    <xf numFmtId="0" fontId="54" fillId="33" borderId="20" xfId="0" applyFont="1" applyFill="1" applyBorder="1" applyAlignment="1">
      <alignment horizontal="left" wrapText="1"/>
    </xf>
    <xf numFmtId="0" fontId="54" fillId="33" borderId="19" xfId="0" applyFont="1" applyFill="1" applyBorder="1" applyAlignment="1" applyProtection="1">
      <alignment horizontal="left" wrapText="1"/>
      <protection locked="0"/>
    </xf>
    <xf numFmtId="4" fontId="54" fillId="33" borderId="15" xfId="0" applyNumberFormat="1" applyFont="1" applyFill="1" applyBorder="1" applyAlignment="1" applyProtection="1">
      <alignment horizontal="right"/>
      <protection locked="0"/>
    </xf>
    <xf numFmtId="0" fontId="54" fillId="0" borderId="15" xfId="0" applyFont="1" applyBorder="1" applyAlignment="1">
      <alignment horizontal="center"/>
    </xf>
    <xf numFmtId="0" fontId="54" fillId="33" borderId="20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3" xfId="52" applyFont="1" applyFill="1" applyBorder="1" applyAlignment="1">
      <alignment horizontal="left" vertical="center"/>
      <protection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33" borderId="21" xfId="51" applyFont="1" applyFill="1" applyBorder="1" applyAlignment="1">
      <alignment horizontal="left" vertical="center"/>
    </xf>
    <xf numFmtId="0" fontId="7" fillId="33" borderId="20" xfId="51" applyFont="1" applyFill="1" applyBorder="1" applyAlignment="1">
      <alignment horizontal="left" vertical="center"/>
    </xf>
    <xf numFmtId="0" fontId="7" fillId="33" borderId="21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left" vertical="center"/>
      <protection/>
    </xf>
    <xf numFmtId="0" fontId="7" fillId="33" borderId="21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56" fillId="33" borderId="21" xfId="0" applyFont="1" applyFill="1" applyBorder="1" applyAlignment="1">
      <alignment horizontal="left" wrapText="1"/>
    </xf>
    <xf numFmtId="0" fontId="56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6">
      <selection activeCell="A55" sqref="A55"/>
    </sheetView>
  </sheetViews>
  <sheetFormatPr defaultColWidth="9.140625" defaultRowHeight="12.75"/>
  <cols>
    <col min="1" max="1" width="4.8515625" style="31" customWidth="1"/>
    <col min="2" max="2" width="8.8515625" style="31" customWidth="1"/>
    <col min="3" max="3" width="23.140625" style="32" customWidth="1"/>
    <col min="4" max="4" width="6.00390625" style="32" customWidth="1"/>
    <col min="5" max="5" width="18.57421875" style="31" customWidth="1"/>
    <col min="6" max="6" width="5.57421875" style="31" hidden="1" customWidth="1"/>
    <col min="7" max="7" width="8.140625" style="61" customWidth="1"/>
    <col min="8" max="8" width="4.7109375" style="54" customWidth="1"/>
    <col min="9" max="9" width="8.140625" style="33" customWidth="1"/>
    <col min="10" max="10" width="9.00390625" style="33" customWidth="1"/>
    <col min="11" max="11" width="11.57421875" style="34" customWidth="1"/>
    <col min="12" max="12" width="11.28125" style="34" customWidth="1"/>
    <col min="13" max="13" width="12.710937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69"/>
      <c r="H1" s="48"/>
      <c r="I1" s="5"/>
      <c r="J1" s="5"/>
      <c r="K1" s="38"/>
      <c r="L1" s="38"/>
      <c r="M1" s="39"/>
    </row>
    <row r="2" spans="1:13" s="6" customFormat="1" ht="17.25" customHeight="1">
      <c r="A2" s="7"/>
      <c r="B2" s="7"/>
      <c r="C2" s="8"/>
      <c r="D2" s="8" t="s">
        <v>1</v>
      </c>
      <c r="E2" s="8"/>
      <c r="F2" s="9" t="s">
        <v>23</v>
      </c>
      <c r="G2" s="70" t="s">
        <v>107</v>
      </c>
      <c r="H2" s="49"/>
      <c r="I2" s="11"/>
      <c r="J2" s="10"/>
      <c r="K2" s="35"/>
      <c r="L2" s="35"/>
      <c r="M2" s="40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70" t="s">
        <v>108</v>
      </c>
      <c r="H3" s="50"/>
      <c r="I3" s="11"/>
      <c r="J3" s="10"/>
      <c r="K3" s="43" t="s">
        <v>29</v>
      </c>
      <c r="L3" s="10" t="s">
        <v>32</v>
      </c>
      <c r="M3" s="44" t="s">
        <v>109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71" t="s">
        <v>25</v>
      </c>
      <c r="H4" s="25"/>
      <c r="I4" s="25"/>
      <c r="K4" s="36"/>
      <c r="L4" s="19"/>
      <c r="M4" s="41"/>
    </row>
    <row r="5" spans="1:13" s="22" customFormat="1" ht="38.25" customHeight="1">
      <c r="A5" s="45" t="s">
        <v>5</v>
      </c>
      <c r="B5" s="45" t="s">
        <v>56</v>
      </c>
      <c r="C5" s="121" t="s">
        <v>6</v>
      </c>
      <c r="D5" s="122"/>
      <c r="E5" s="122"/>
      <c r="F5" s="123"/>
      <c r="G5" s="72" t="s">
        <v>7</v>
      </c>
      <c r="H5" s="51" t="s">
        <v>8</v>
      </c>
      <c r="I5" s="46" t="s">
        <v>9</v>
      </c>
      <c r="J5" s="46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23"/>
      <c r="C6" s="104" t="s">
        <v>14</v>
      </c>
      <c r="D6" s="105"/>
      <c r="E6" s="105"/>
      <c r="F6" s="106">
        <v>0</v>
      </c>
      <c r="G6" s="29"/>
      <c r="H6" s="52"/>
      <c r="I6" s="24"/>
      <c r="J6" s="24"/>
      <c r="K6" s="24"/>
      <c r="L6" s="24"/>
      <c r="M6" s="24">
        <f>SUM(M7:M9)</f>
        <v>8955.6363</v>
      </c>
    </row>
    <row r="7" spans="1:13" ht="15" customHeight="1">
      <c r="A7" s="21" t="s">
        <v>15</v>
      </c>
      <c r="B7" s="21">
        <v>42540</v>
      </c>
      <c r="C7" s="102" t="s">
        <v>59</v>
      </c>
      <c r="D7" s="103"/>
      <c r="E7" s="103"/>
      <c r="F7" s="107"/>
      <c r="G7" s="26">
        <v>527.01</v>
      </c>
      <c r="H7" s="53" t="s">
        <v>26</v>
      </c>
      <c r="I7" s="20"/>
      <c r="J7" s="20">
        <v>12.63</v>
      </c>
      <c r="K7" s="20">
        <f>(G7*I7)</f>
        <v>0</v>
      </c>
      <c r="L7" s="20">
        <f>(G7*J7)</f>
        <v>6656.1363</v>
      </c>
      <c r="M7" s="20">
        <f aca="true" t="shared" si="0" ref="M7:M30">SUM(K7+L7)</f>
        <v>6656.1363</v>
      </c>
    </row>
    <row r="8" spans="1:13" ht="16.5" customHeight="1">
      <c r="A8" s="21" t="s">
        <v>16</v>
      </c>
      <c r="B8" s="21">
        <v>42581</v>
      </c>
      <c r="C8" s="102" t="s">
        <v>28</v>
      </c>
      <c r="D8" s="103"/>
      <c r="E8" s="103"/>
      <c r="F8" s="107"/>
      <c r="G8" s="26">
        <v>60</v>
      </c>
      <c r="H8" s="53" t="s">
        <v>27</v>
      </c>
      <c r="I8" s="20">
        <v>19.56</v>
      </c>
      <c r="J8" s="20">
        <v>11.73</v>
      </c>
      <c r="K8" s="20">
        <f>(G8*I8)</f>
        <v>1173.6</v>
      </c>
      <c r="L8" s="20">
        <f>(G8*J8)</f>
        <v>703.8000000000001</v>
      </c>
      <c r="M8" s="20">
        <f t="shared" si="0"/>
        <v>1877.4</v>
      </c>
    </row>
    <row r="9" spans="1:13" ht="15" customHeight="1">
      <c r="A9" s="21" t="s">
        <v>94</v>
      </c>
      <c r="B9" s="21">
        <v>42535</v>
      </c>
      <c r="C9" s="102" t="s">
        <v>113</v>
      </c>
      <c r="D9" s="124"/>
      <c r="E9" s="124"/>
      <c r="F9" s="47"/>
      <c r="G9" s="26">
        <v>30</v>
      </c>
      <c r="H9" s="53" t="s">
        <v>26</v>
      </c>
      <c r="I9" s="20"/>
      <c r="J9" s="20">
        <v>14.07</v>
      </c>
      <c r="K9" s="20">
        <f>G9*I9</f>
        <v>0</v>
      </c>
      <c r="L9" s="20">
        <f>G9*J9</f>
        <v>422.1</v>
      </c>
      <c r="M9" s="20">
        <f t="shared" si="0"/>
        <v>422.1</v>
      </c>
    </row>
    <row r="10" spans="1:13" s="28" customFormat="1" ht="15" customHeight="1">
      <c r="A10" s="23">
        <v>2</v>
      </c>
      <c r="B10" s="23"/>
      <c r="C10" s="104" t="s">
        <v>87</v>
      </c>
      <c r="D10" s="105"/>
      <c r="E10" s="105"/>
      <c r="F10" s="106"/>
      <c r="G10" s="29"/>
      <c r="H10" s="52"/>
      <c r="I10" s="24"/>
      <c r="J10" s="24"/>
      <c r="K10" s="20"/>
      <c r="L10" s="20"/>
      <c r="M10" s="24">
        <f>SUM(M11:M16)</f>
        <v>6658.355799999999</v>
      </c>
    </row>
    <row r="11" spans="1:13" ht="15.75" customHeight="1">
      <c r="A11" s="21" t="s">
        <v>153</v>
      </c>
      <c r="B11" s="21">
        <v>42704</v>
      </c>
      <c r="C11" s="102" t="s">
        <v>41</v>
      </c>
      <c r="D11" s="103"/>
      <c r="E11" s="103"/>
      <c r="F11" s="107"/>
      <c r="G11" s="26">
        <v>6.72</v>
      </c>
      <c r="H11" s="53" t="s">
        <v>26</v>
      </c>
      <c r="I11" s="20">
        <v>192.71</v>
      </c>
      <c r="J11" s="20">
        <v>116.24</v>
      </c>
      <c r="K11" s="20">
        <f>G11*I11</f>
        <v>1295.0112</v>
      </c>
      <c r="L11" s="20">
        <f>G11*J11</f>
        <v>781.1328</v>
      </c>
      <c r="M11" s="20">
        <f aca="true" t="shared" si="1" ref="M11:M16">SUM(K11+L11)</f>
        <v>2076.144</v>
      </c>
    </row>
    <row r="12" spans="1:13" ht="16.5" customHeight="1">
      <c r="A12" s="21" t="s">
        <v>95</v>
      </c>
      <c r="B12" s="21">
        <v>42707</v>
      </c>
      <c r="C12" s="102" t="s">
        <v>120</v>
      </c>
      <c r="D12" s="103"/>
      <c r="E12" s="103"/>
      <c r="F12" s="107"/>
      <c r="G12" s="26">
        <v>31.92</v>
      </c>
      <c r="H12" s="53" t="s">
        <v>26</v>
      </c>
      <c r="I12" s="20">
        <v>5.02</v>
      </c>
      <c r="J12" s="20">
        <v>9.85</v>
      </c>
      <c r="K12" s="20">
        <f>G12*I12</f>
        <v>160.23839999999998</v>
      </c>
      <c r="L12" s="20">
        <f>G12*J12</f>
        <v>314.412</v>
      </c>
      <c r="M12" s="20">
        <f t="shared" si="1"/>
        <v>474.6504</v>
      </c>
    </row>
    <row r="13" spans="1:13" ht="16.5" customHeight="1">
      <c r="A13" s="21" t="s">
        <v>134</v>
      </c>
      <c r="B13" s="21">
        <v>40003</v>
      </c>
      <c r="C13" s="102" t="s">
        <v>123</v>
      </c>
      <c r="D13" s="103"/>
      <c r="E13" s="103"/>
      <c r="F13" s="107"/>
      <c r="G13" s="26">
        <v>27.69</v>
      </c>
      <c r="H13" s="53" t="s">
        <v>26</v>
      </c>
      <c r="I13" s="20">
        <v>99.11</v>
      </c>
      <c r="J13" s="20"/>
      <c r="K13" s="20">
        <f>G13*I13</f>
        <v>2744.3559</v>
      </c>
      <c r="L13" s="20">
        <f>G13*J13</f>
        <v>0</v>
      </c>
      <c r="M13" s="20">
        <f t="shared" si="1"/>
        <v>2744.3559</v>
      </c>
    </row>
    <row r="14" spans="1:13" ht="16.5" customHeight="1">
      <c r="A14" s="21" t="s">
        <v>135</v>
      </c>
      <c r="B14" s="21">
        <v>43865</v>
      </c>
      <c r="C14" s="102" t="s">
        <v>122</v>
      </c>
      <c r="D14" s="103"/>
      <c r="E14" s="103"/>
      <c r="F14" s="107"/>
      <c r="G14" s="26">
        <v>5.05</v>
      </c>
      <c r="H14" s="53" t="s">
        <v>21</v>
      </c>
      <c r="I14" s="20">
        <v>41.34</v>
      </c>
      <c r="J14" s="20">
        <v>21.37</v>
      </c>
      <c r="K14" s="20">
        <f>G14*I14</f>
        <v>208.767</v>
      </c>
      <c r="L14" s="20">
        <f>G14*J14</f>
        <v>107.9185</v>
      </c>
      <c r="M14" s="20">
        <f t="shared" si="1"/>
        <v>316.6855</v>
      </c>
    </row>
    <row r="15" spans="1:13" ht="16.5" customHeight="1">
      <c r="A15" s="21" t="s">
        <v>136</v>
      </c>
      <c r="B15" s="21">
        <v>42701</v>
      </c>
      <c r="C15" s="102" t="s">
        <v>128</v>
      </c>
      <c r="D15" s="103"/>
      <c r="E15" s="103"/>
      <c r="F15" s="47"/>
      <c r="G15" s="26">
        <v>1</v>
      </c>
      <c r="H15" s="53" t="s">
        <v>26</v>
      </c>
      <c r="I15" s="20">
        <v>335.45</v>
      </c>
      <c r="J15" s="20">
        <v>29.67</v>
      </c>
      <c r="K15" s="20">
        <f>G15*I15</f>
        <v>335.45</v>
      </c>
      <c r="L15" s="20">
        <f>G15*J15</f>
        <v>29.67</v>
      </c>
      <c r="M15" s="20">
        <f t="shared" si="1"/>
        <v>365.12</v>
      </c>
    </row>
    <row r="16" spans="1:13" ht="15" customHeight="1">
      <c r="A16" s="21" t="s">
        <v>137</v>
      </c>
      <c r="B16" s="21">
        <v>42761</v>
      </c>
      <c r="C16" s="102" t="s">
        <v>131</v>
      </c>
      <c r="D16" s="103"/>
      <c r="E16" s="103"/>
      <c r="F16" s="107"/>
      <c r="G16" s="26">
        <v>20</v>
      </c>
      <c r="H16" s="53" t="s">
        <v>21</v>
      </c>
      <c r="I16" s="20">
        <v>4.4</v>
      </c>
      <c r="J16" s="20">
        <v>29.67</v>
      </c>
      <c r="K16" s="20">
        <f>(G16*I16)</f>
        <v>88</v>
      </c>
      <c r="L16" s="20">
        <f>(G16*J16)</f>
        <v>593.4000000000001</v>
      </c>
      <c r="M16" s="20">
        <f t="shared" si="1"/>
        <v>681.4000000000001</v>
      </c>
    </row>
    <row r="17" spans="1:13" ht="15" customHeight="1">
      <c r="A17" s="23">
        <v>3</v>
      </c>
      <c r="B17" s="23"/>
      <c r="C17" s="104" t="s">
        <v>42</v>
      </c>
      <c r="D17" s="105"/>
      <c r="E17" s="105"/>
      <c r="F17" s="106"/>
      <c r="G17" s="58"/>
      <c r="H17" s="57"/>
      <c r="I17" s="20"/>
      <c r="J17" s="20"/>
      <c r="K17" s="20"/>
      <c r="L17" s="20"/>
      <c r="M17" s="24">
        <f>SUM(M18:M19)</f>
        <v>13986.8454</v>
      </c>
    </row>
    <row r="18" spans="1:13" ht="15" customHeight="1">
      <c r="A18" s="21" t="s">
        <v>18</v>
      </c>
      <c r="B18" s="21">
        <v>42760</v>
      </c>
      <c r="C18" s="102" t="s">
        <v>43</v>
      </c>
      <c r="D18" s="103"/>
      <c r="E18" s="103"/>
      <c r="F18" s="107"/>
      <c r="G18" s="26">
        <v>527.01</v>
      </c>
      <c r="H18" s="53" t="s">
        <v>26</v>
      </c>
      <c r="I18" s="20">
        <v>2.86</v>
      </c>
      <c r="J18" s="20">
        <v>3.68</v>
      </c>
      <c r="K18" s="20">
        <f>(G18*I18)</f>
        <v>1507.2486</v>
      </c>
      <c r="L18" s="20">
        <f>(G18*J18)</f>
        <v>1939.3968</v>
      </c>
      <c r="M18" s="20">
        <f t="shared" si="0"/>
        <v>3446.6454</v>
      </c>
    </row>
    <row r="19" spans="1:13" ht="15" customHeight="1">
      <c r="A19" s="21" t="s">
        <v>96</v>
      </c>
      <c r="B19" s="21">
        <v>43895</v>
      </c>
      <c r="C19" s="102" t="s">
        <v>44</v>
      </c>
      <c r="D19" s="103"/>
      <c r="E19" s="103"/>
      <c r="F19" s="107"/>
      <c r="G19" s="26">
        <v>527.01</v>
      </c>
      <c r="H19" s="53" t="s">
        <v>26</v>
      </c>
      <c r="I19" s="20">
        <v>3.87</v>
      </c>
      <c r="J19" s="20">
        <v>16.13</v>
      </c>
      <c r="K19" s="20">
        <f>(G19*I19)</f>
        <v>2039.5287</v>
      </c>
      <c r="L19" s="20">
        <f>(G19*J19)</f>
        <v>8500.6713</v>
      </c>
      <c r="M19" s="20">
        <f t="shared" si="0"/>
        <v>10540.2</v>
      </c>
    </row>
    <row r="20" spans="1:13" ht="15" customHeight="1">
      <c r="A20" s="23">
        <v>4</v>
      </c>
      <c r="B20" s="21"/>
      <c r="C20" s="104" t="s">
        <v>34</v>
      </c>
      <c r="D20" s="105"/>
      <c r="E20" s="105"/>
      <c r="F20" s="106"/>
      <c r="G20" s="58"/>
      <c r="H20" s="59"/>
      <c r="I20" s="55"/>
      <c r="J20" s="55"/>
      <c r="K20" s="20">
        <f>G20*I20</f>
        <v>0</v>
      </c>
      <c r="L20" s="20">
        <f>G20*J20</f>
        <v>0</v>
      </c>
      <c r="M20" s="24">
        <f>SUM(M21:M22)</f>
        <v>2300.5460000000003</v>
      </c>
    </row>
    <row r="21" spans="1:13" ht="15.75" customHeight="1">
      <c r="A21" s="21" t="s">
        <v>19</v>
      </c>
      <c r="B21" s="21">
        <v>42714</v>
      </c>
      <c r="C21" s="102" t="s">
        <v>110</v>
      </c>
      <c r="D21" s="103"/>
      <c r="E21" s="103"/>
      <c r="F21" s="47"/>
      <c r="G21" s="26">
        <v>2</v>
      </c>
      <c r="H21" s="53" t="s">
        <v>26</v>
      </c>
      <c r="I21" s="20">
        <v>55.9</v>
      </c>
      <c r="J21" s="55"/>
      <c r="K21" s="20">
        <f>G21*I21</f>
        <v>111.8</v>
      </c>
      <c r="L21" s="20">
        <f>G21*J21</f>
        <v>0</v>
      </c>
      <c r="M21" s="20">
        <f t="shared" si="0"/>
        <v>111.8</v>
      </c>
    </row>
    <row r="22" spans="1:13" ht="15.75" customHeight="1">
      <c r="A22" s="21" t="s">
        <v>30</v>
      </c>
      <c r="B22" s="21">
        <v>43416</v>
      </c>
      <c r="C22" s="102" t="s">
        <v>124</v>
      </c>
      <c r="D22" s="103"/>
      <c r="E22" s="103"/>
      <c r="F22" s="47"/>
      <c r="G22" s="26">
        <v>8.7</v>
      </c>
      <c r="H22" s="53" t="s">
        <v>26</v>
      </c>
      <c r="I22" s="20">
        <v>251.58</v>
      </c>
      <c r="J22" s="55"/>
      <c r="K22" s="20">
        <f>G22*I22</f>
        <v>2188.746</v>
      </c>
      <c r="L22" s="20">
        <f>G22*J22</f>
        <v>0</v>
      </c>
      <c r="M22" s="20">
        <f t="shared" si="0"/>
        <v>2188.746</v>
      </c>
    </row>
    <row r="23" spans="1:13" s="28" customFormat="1" ht="15" customHeight="1">
      <c r="A23" s="23">
        <v>5</v>
      </c>
      <c r="B23" s="23"/>
      <c r="C23" s="104" t="s">
        <v>115</v>
      </c>
      <c r="D23" s="105"/>
      <c r="E23" s="105"/>
      <c r="F23" s="106"/>
      <c r="G23" s="29"/>
      <c r="H23" s="52"/>
      <c r="I23" s="56"/>
      <c r="J23" s="56"/>
      <c r="K23" s="20">
        <f aca="true" t="shared" si="2" ref="K23:K28">(G23*I23)</f>
        <v>0</v>
      </c>
      <c r="L23" s="20">
        <f aca="true" t="shared" si="3" ref="L23:L28">(G23*J23)</f>
        <v>0</v>
      </c>
      <c r="M23" s="24">
        <f>SUM(M24:M28)</f>
        <v>14814.774</v>
      </c>
    </row>
    <row r="24" spans="1:13" ht="12.75" customHeight="1">
      <c r="A24" s="21" t="s">
        <v>20</v>
      </c>
      <c r="B24" s="21">
        <v>42733</v>
      </c>
      <c r="C24" s="102" t="s">
        <v>82</v>
      </c>
      <c r="D24" s="103"/>
      <c r="E24" s="103"/>
      <c r="F24" s="47"/>
      <c r="G24" s="26">
        <v>39.16</v>
      </c>
      <c r="H24" s="53" t="s">
        <v>26</v>
      </c>
      <c r="I24" s="20">
        <v>60.68</v>
      </c>
      <c r="J24" s="20">
        <v>10.06</v>
      </c>
      <c r="K24" s="20">
        <f t="shared" si="2"/>
        <v>2376.2288</v>
      </c>
      <c r="L24" s="20">
        <f t="shared" si="3"/>
        <v>393.9496</v>
      </c>
      <c r="M24" s="20">
        <f t="shared" si="0"/>
        <v>2770.1784</v>
      </c>
    </row>
    <row r="25" spans="1:13" ht="12.75" customHeight="1">
      <c r="A25" s="21" t="s">
        <v>31</v>
      </c>
      <c r="B25" s="21">
        <v>43838</v>
      </c>
      <c r="C25" s="102" t="s">
        <v>129</v>
      </c>
      <c r="D25" s="103"/>
      <c r="E25" s="103"/>
      <c r="F25" s="47"/>
      <c r="G25" s="26">
        <v>19.05</v>
      </c>
      <c r="H25" s="53" t="s">
        <v>21</v>
      </c>
      <c r="I25" s="20">
        <v>22.38</v>
      </c>
      <c r="J25" s="20">
        <v>8.57</v>
      </c>
      <c r="K25" s="20">
        <f t="shared" si="2"/>
        <v>426.339</v>
      </c>
      <c r="L25" s="20">
        <f t="shared" si="3"/>
        <v>163.2585</v>
      </c>
      <c r="M25" s="20">
        <f t="shared" si="0"/>
        <v>589.5975</v>
      </c>
    </row>
    <row r="26" spans="1:13" ht="12.75" customHeight="1">
      <c r="A26" s="21" t="s">
        <v>97</v>
      </c>
      <c r="B26" s="21">
        <v>42806</v>
      </c>
      <c r="C26" s="102" t="s">
        <v>117</v>
      </c>
      <c r="D26" s="103"/>
      <c r="E26" s="103"/>
      <c r="F26" s="47"/>
      <c r="G26" s="26">
        <v>85.8</v>
      </c>
      <c r="H26" s="53" t="s">
        <v>26</v>
      </c>
      <c r="I26" s="20">
        <v>13.2</v>
      </c>
      <c r="J26" s="20">
        <v>37.81</v>
      </c>
      <c r="K26" s="20">
        <f t="shared" si="2"/>
        <v>1132.56</v>
      </c>
      <c r="L26" s="20">
        <f t="shared" si="3"/>
        <v>3244.098</v>
      </c>
      <c r="M26" s="20">
        <f t="shared" si="0"/>
        <v>4376.657999999999</v>
      </c>
    </row>
    <row r="27" spans="1:13" ht="12.75" customHeight="1">
      <c r="A27" s="21" t="s">
        <v>98</v>
      </c>
      <c r="B27" s="21">
        <v>42752</v>
      </c>
      <c r="C27" s="102" t="s">
        <v>116</v>
      </c>
      <c r="D27" s="103"/>
      <c r="E27" s="103"/>
      <c r="F27" s="47"/>
      <c r="G27" s="26">
        <v>301.89</v>
      </c>
      <c r="H27" s="53" t="s">
        <v>26</v>
      </c>
      <c r="I27" s="20">
        <v>3.72</v>
      </c>
      <c r="J27" s="20">
        <v>7.03</v>
      </c>
      <c r="K27" s="20">
        <f t="shared" si="2"/>
        <v>1123.0308</v>
      </c>
      <c r="L27" s="20">
        <f t="shared" si="3"/>
        <v>2122.2867</v>
      </c>
      <c r="M27" s="20">
        <f t="shared" si="0"/>
        <v>3245.3175</v>
      </c>
    </row>
    <row r="28" spans="1:13" ht="12.75" customHeight="1">
      <c r="A28" s="21" t="s">
        <v>99</v>
      </c>
      <c r="B28" s="21">
        <v>42770</v>
      </c>
      <c r="C28" s="102" t="s">
        <v>121</v>
      </c>
      <c r="D28" s="103"/>
      <c r="E28" s="103"/>
      <c r="F28" s="47"/>
      <c r="G28" s="26">
        <v>57.09</v>
      </c>
      <c r="H28" s="53" t="s">
        <v>26</v>
      </c>
      <c r="I28" s="20">
        <v>28.93</v>
      </c>
      <c r="J28" s="20">
        <v>38.21</v>
      </c>
      <c r="K28" s="20">
        <f t="shared" si="2"/>
        <v>1651.6137</v>
      </c>
      <c r="L28" s="20">
        <f t="shared" si="3"/>
        <v>2181.4089000000004</v>
      </c>
      <c r="M28" s="20">
        <f t="shared" si="0"/>
        <v>3833.0226000000002</v>
      </c>
    </row>
    <row r="29" spans="1:13" s="28" customFormat="1" ht="12.75" customHeight="1">
      <c r="A29" s="23">
        <v>6</v>
      </c>
      <c r="B29" s="23"/>
      <c r="C29" s="104" t="s">
        <v>35</v>
      </c>
      <c r="D29" s="105"/>
      <c r="E29" s="105"/>
      <c r="F29" s="106"/>
      <c r="G29" s="29"/>
      <c r="H29" s="52"/>
      <c r="I29" s="56"/>
      <c r="J29" s="56"/>
      <c r="K29" s="20">
        <f>G29*I29</f>
        <v>0</v>
      </c>
      <c r="L29" s="20">
        <f>G29*J29</f>
        <v>0</v>
      </c>
      <c r="M29" s="24">
        <f>M30</f>
        <v>159.42000000000002</v>
      </c>
    </row>
    <row r="30" spans="1:13" ht="12.75" customHeight="1">
      <c r="A30" s="73" t="s">
        <v>85</v>
      </c>
      <c r="B30" s="21">
        <v>42893</v>
      </c>
      <c r="C30" s="102" t="s">
        <v>114</v>
      </c>
      <c r="D30" s="103"/>
      <c r="E30" s="103"/>
      <c r="F30" s="107"/>
      <c r="G30" s="26">
        <v>6</v>
      </c>
      <c r="H30" s="53"/>
      <c r="I30" s="20">
        <v>21.88</v>
      </c>
      <c r="J30" s="20">
        <v>4.69</v>
      </c>
      <c r="K30" s="20">
        <f>(G30*I30)</f>
        <v>131.28</v>
      </c>
      <c r="L30" s="20">
        <f>(G30*J30)</f>
        <v>28.14</v>
      </c>
      <c r="M30" s="20">
        <f t="shared" si="0"/>
        <v>159.42000000000002</v>
      </c>
    </row>
    <row r="31" spans="1:13" s="61" customFormat="1" ht="12.75" customHeight="1">
      <c r="A31" s="23">
        <v>7</v>
      </c>
      <c r="B31" s="21"/>
      <c r="C31" s="104" t="s">
        <v>60</v>
      </c>
      <c r="D31" s="105"/>
      <c r="E31" s="105"/>
      <c r="F31" s="47"/>
      <c r="G31" s="26"/>
      <c r="H31" s="53"/>
      <c r="I31" s="20"/>
      <c r="J31" s="20"/>
      <c r="K31" s="20"/>
      <c r="L31" s="20"/>
      <c r="M31" s="24">
        <f>SUM(M32:M32)</f>
        <v>430.20000000000005</v>
      </c>
    </row>
    <row r="32" spans="1:13" s="61" customFormat="1" ht="12.75" customHeight="1">
      <c r="A32" s="21" t="s">
        <v>49</v>
      </c>
      <c r="B32" s="62">
        <v>42958</v>
      </c>
      <c r="C32" s="117" t="s">
        <v>133</v>
      </c>
      <c r="D32" s="118"/>
      <c r="E32" s="119"/>
      <c r="F32" s="47"/>
      <c r="G32" s="26">
        <v>12</v>
      </c>
      <c r="H32" s="53" t="s">
        <v>33</v>
      </c>
      <c r="I32" s="20"/>
      <c r="J32" s="20">
        <v>35.85</v>
      </c>
      <c r="K32" s="20">
        <f aca="true" t="shared" si="4" ref="K32:K68">G32*I32</f>
        <v>0</v>
      </c>
      <c r="L32" s="20">
        <f aca="true" t="shared" si="5" ref="L32:L68">G32*J32</f>
        <v>430.20000000000005</v>
      </c>
      <c r="M32" s="20">
        <f>SUM(K32+L32)</f>
        <v>430.20000000000005</v>
      </c>
    </row>
    <row r="33" spans="1:13" ht="13.5" customHeight="1">
      <c r="A33" s="23">
        <v>8</v>
      </c>
      <c r="B33" s="60"/>
      <c r="C33" s="104" t="s">
        <v>62</v>
      </c>
      <c r="D33" s="105"/>
      <c r="E33" s="105"/>
      <c r="F33" s="47"/>
      <c r="G33" s="77"/>
      <c r="H33" s="53"/>
      <c r="I33" s="20"/>
      <c r="J33" s="20"/>
      <c r="K33" s="20">
        <f t="shared" si="4"/>
        <v>0</v>
      </c>
      <c r="L33" s="20">
        <f t="shared" si="5"/>
        <v>0</v>
      </c>
      <c r="M33" s="24">
        <f>SUM(M34:M46)</f>
        <v>18654.019999999997</v>
      </c>
    </row>
    <row r="34" spans="1:13" s="61" customFormat="1" ht="12.75" customHeight="1">
      <c r="A34" s="21" t="s">
        <v>22</v>
      </c>
      <c r="B34" s="62">
        <v>43541</v>
      </c>
      <c r="C34" s="117" t="s">
        <v>132</v>
      </c>
      <c r="D34" s="118"/>
      <c r="E34" s="119"/>
      <c r="F34" s="47"/>
      <c r="G34" s="26">
        <v>10</v>
      </c>
      <c r="H34" s="53" t="s">
        <v>21</v>
      </c>
      <c r="I34" s="20">
        <v>5.58</v>
      </c>
      <c r="J34" s="20">
        <v>10.34</v>
      </c>
      <c r="K34" s="20">
        <f>G34*I34</f>
        <v>55.8</v>
      </c>
      <c r="L34" s="20">
        <f>G34*J34</f>
        <v>103.4</v>
      </c>
      <c r="M34" s="20">
        <f>SUM(K34+L34)</f>
        <v>159.2</v>
      </c>
    </row>
    <row r="35" spans="1:13" s="61" customFormat="1" ht="12.75" customHeight="1">
      <c r="A35" s="21" t="s">
        <v>50</v>
      </c>
      <c r="B35" s="62">
        <v>43800</v>
      </c>
      <c r="C35" s="117" t="s">
        <v>130</v>
      </c>
      <c r="D35" s="118"/>
      <c r="E35" s="119"/>
      <c r="F35" s="47"/>
      <c r="G35" s="26">
        <v>2</v>
      </c>
      <c r="H35" s="53" t="s">
        <v>33</v>
      </c>
      <c r="I35" s="20">
        <v>87.31</v>
      </c>
      <c r="J35" s="20">
        <v>22.18</v>
      </c>
      <c r="K35" s="20">
        <f>G35*I35</f>
        <v>174.62</v>
      </c>
      <c r="L35" s="20">
        <f>G35*J35</f>
        <v>44.36</v>
      </c>
      <c r="M35" s="20">
        <f>SUM(K35+L35)</f>
        <v>218.98000000000002</v>
      </c>
    </row>
    <row r="36" spans="1:13" s="61" customFormat="1" ht="12.75" customHeight="1">
      <c r="A36" s="21" t="s">
        <v>51</v>
      </c>
      <c r="B36" s="88">
        <v>43359</v>
      </c>
      <c r="C36" s="115" t="s">
        <v>61</v>
      </c>
      <c r="D36" s="116"/>
      <c r="E36" s="120"/>
      <c r="F36" s="67"/>
      <c r="G36" s="83">
        <v>60</v>
      </c>
      <c r="H36" s="53" t="s">
        <v>33</v>
      </c>
      <c r="I36" s="20">
        <v>1.76</v>
      </c>
      <c r="J36" s="20">
        <v>7.38</v>
      </c>
      <c r="K36" s="20">
        <f t="shared" si="4"/>
        <v>105.6</v>
      </c>
      <c r="L36" s="20">
        <f t="shared" si="5"/>
        <v>442.8</v>
      </c>
      <c r="M36" s="20">
        <f aca="true" t="shared" si="6" ref="M36:M68">SUM(K36+L36)</f>
        <v>548.4</v>
      </c>
    </row>
    <row r="37" spans="1:13" s="61" customFormat="1" ht="12.75" customHeight="1">
      <c r="A37" s="21" t="s">
        <v>100</v>
      </c>
      <c r="B37" s="88">
        <v>43362</v>
      </c>
      <c r="C37" s="115" t="s">
        <v>63</v>
      </c>
      <c r="D37" s="116"/>
      <c r="E37" s="120"/>
      <c r="F37" s="67"/>
      <c r="G37" s="83">
        <v>30</v>
      </c>
      <c r="H37" s="53" t="s">
        <v>33</v>
      </c>
      <c r="I37" s="20">
        <v>7.27</v>
      </c>
      <c r="J37" s="20">
        <v>7.38</v>
      </c>
      <c r="K37" s="20">
        <f t="shared" si="4"/>
        <v>218.1</v>
      </c>
      <c r="L37" s="20">
        <f t="shared" si="5"/>
        <v>221.4</v>
      </c>
      <c r="M37" s="20">
        <f t="shared" si="6"/>
        <v>439.5</v>
      </c>
    </row>
    <row r="38" spans="1:13" s="61" customFormat="1" ht="12.75" customHeight="1">
      <c r="A38" s="21" t="s">
        <v>101</v>
      </c>
      <c r="B38" s="64">
        <v>47976</v>
      </c>
      <c r="C38" s="115" t="s">
        <v>64</v>
      </c>
      <c r="D38" s="116"/>
      <c r="E38" s="120"/>
      <c r="F38" s="67"/>
      <c r="G38" s="83">
        <v>1</v>
      </c>
      <c r="H38" s="53" t="s">
        <v>33</v>
      </c>
      <c r="I38" s="20">
        <v>24.02</v>
      </c>
      <c r="J38" s="20">
        <v>19.55</v>
      </c>
      <c r="K38" s="20">
        <f t="shared" si="4"/>
        <v>24.02</v>
      </c>
      <c r="L38" s="20">
        <f t="shared" si="5"/>
        <v>19.55</v>
      </c>
      <c r="M38" s="20">
        <f t="shared" si="6"/>
        <v>43.57</v>
      </c>
    </row>
    <row r="39" spans="1:13" s="61" customFormat="1" ht="12.75" customHeight="1">
      <c r="A39" s="21" t="s">
        <v>102</v>
      </c>
      <c r="B39" s="66">
        <v>43353</v>
      </c>
      <c r="C39" s="115" t="s">
        <v>65</v>
      </c>
      <c r="D39" s="116"/>
      <c r="E39" s="120"/>
      <c r="F39" s="68"/>
      <c r="G39" s="83">
        <v>975</v>
      </c>
      <c r="H39" s="53" t="s">
        <v>21</v>
      </c>
      <c r="I39" s="20">
        <v>1.61</v>
      </c>
      <c r="J39" s="20">
        <v>1.82</v>
      </c>
      <c r="K39" s="20">
        <f t="shared" si="4"/>
        <v>1569.75</v>
      </c>
      <c r="L39" s="20">
        <f t="shared" si="5"/>
        <v>1774.5</v>
      </c>
      <c r="M39" s="20">
        <f t="shared" si="6"/>
        <v>3344.25</v>
      </c>
    </row>
    <row r="40" spans="1:13" s="61" customFormat="1" ht="12.75" customHeight="1">
      <c r="A40" s="21" t="s">
        <v>54</v>
      </c>
      <c r="B40" s="88">
        <v>43629</v>
      </c>
      <c r="C40" s="112" t="s">
        <v>66</v>
      </c>
      <c r="D40" s="113"/>
      <c r="E40" s="114"/>
      <c r="F40" s="67"/>
      <c r="G40" s="83">
        <v>27</v>
      </c>
      <c r="H40" s="53" t="s">
        <v>33</v>
      </c>
      <c r="I40" s="20">
        <v>7.54</v>
      </c>
      <c r="J40" s="20">
        <v>7.38</v>
      </c>
      <c r="K40" s="20">
        <f t="shared" si="4"/>
        <v>203.58</v>
      </c>
      <c r="L40" s="20">
        <f t="shared" si="5"/>
        <v>199.26</v>
      </c>
      <c r="M40" s="20">
        <f t="shared" si="6"/>
        <v>402.84000000000003</v>
      </c>
    </row>
    <row r="41" spans="1:13" s="61" customFormat="1" ht="12.75" customHeight="1">
      <c r="A41" s="21" t="s">
        <v>55</v>
      </c>
      <c r="B41" s="88">
        <v>43419</v>
      </c>
      <c r="C41" s="112" t="s">
        <v>67</v>
      </c>
      <c r="D41" s="113"/>
      <c r="E41" s="114"/>
      <c r="F41" s="67"/>
      <c r="G41" s="83">
        <v>6</v>
      </c>
      <c r="H41" s="53" t="s">
        <v>33</v>
      </c>
      <c r="I41" s="20">
        <v>13.03</v>
      </c>
      <c r="J41" s="20">
        <v>11.08</v>
      </c>
      <c r="K41" s="20">
        <f t="shared" si="4"/>
        <v>78.17999999999999</v>
      </c>
      <c r="L41" s="20">
        <f t="shared" si="5"/>
        <v>66.48</v>
      </c>
      <c r="M41" s="20">
        <f t="shared" si="6"/>
        <v>144.66</v>
      </c>
    </row>
    <row r="42" spans="1:13" s="61" customFormat="1" ht="12.75" customHeight="1">
      <c r="A42" s="21" t="s">
        <v>83</v>
      </c>
      <c r="B42" s="88">
        <v>43690</v>
      </c>
      <c r="C42" s="112" t="s">
        <v>68</v>
      </c>
      <c r="D42" s="113"/>
      <c r="E42" s="114"/>
      <c r="F42" s="67"/>
      <c r="G42" s="83">
        <v>89</v>
      </c>
      <c r="H42" s="53" t="s">
        <v>33</v>
      </c>
      <c r="I42" s="20">
        <v>9.83</v>
      </c>
      <c r="J42" s="20">
        <v>22.18</v>
      </c>
      <c r="K42" s="20">
        <f t="shared" si="4"/>
        <v>874.87</v>
      </c>
      <c r="L42" s="20">
        <f t="shared" si="5"/>
        <v>1974.02</v>
      </c>
      <c r="M42" s="20">
        <f t="shared" si="6"/>
        <v>2848.89</v>
      </c>
    </row>
    <row r="43" spans="1:13" s="61" customFormat="1" ht="12.75" customHeight="1">
      <c r="A43" s="21" t="s">
        <v>84</v>
      </c>
      <c r="B43" s="88">
        <v>43804</v>
      </c>
      <c r="C43" s="115" t="s">
        <v>69</v>
      </c>
      <c r="D43" s="116"/>
      <c r="E43" s="116"/>
      <c r="F43" s="67"/>
      <c r="G43" s="83">
        <v>15</v>
      </c>
      <c r="H43" s="53" t="s">
        <v>33</v>
      </c>
      <c r="I43" s="20">
        <v>103.34</v>
      </c>
      <c r="J43" s="20">
        <v>36.99</v>
      </c>
      <c r="K43" s="20">
        <f t="shared" si="4"/>
        <v>1550.1000000000001</v>
      </c>
      <c r="L43" s="20">
        <f t="shared" si="5"/>
        <v>554.85</v>
      </c>
      <c r="M43" s="20">
        <f t="shared" si="6"/>
        <v>2104.9500000000003</v>
      </c>
    </row>
    <row r="44" spans="1:13" s="61" customFormat="1" ht="12.75" customHeight="1">
      <c r="A44" s="21" t="s">
        <v>103</v>
      </c>
      <c r="B44" s="88">
        <v>43682</v>
      </c>
      <c r="C44" s="115" t="s">
        <v>70</v>
      </c>
      <c r="D44" s="116"/>
      <c r="E44" s="116"/>
      <c r="F44" s="67"/>
      <c r="G44" s="83">
        <v>31</v>
      </c>
      <c r="H44" s="53" t="s">
        <v>33</v>
      </c>
      <c r="I44" s="20">
        <v>156.7</v>
      </c>
      <c r="J44" s="20">
        <v>36.99</v>
      </c>
      <c r="K44" s="20">
        <f t="shared" si="4"/>
        <v>4857.7</v>
      </c>
      <c r="L44" s="20">
        <f t="shared" si="5"/>
        <v>1146.69</v>
      </c>
      <c r="M44" s="20">
        <f t="shared" si="6"/>
        <v>6004.389999999999</v>
      </c>
    </row>
    <row r="45" spans="1:13" s="61" customFormat="1" ht="12" customHeight="1">
      <c r="A45" s="21" t="s">
        <v>104</v>
      </c>
      <c r="B45" s="88">
        <v>43662</v>
      </c>
      <c r="C45" s="115" t="s">
        <v>150</v>
      </c>
      <c r="D45" s="116"/>
      <c r="E45" s="116"/>
      <c r="F45" s="67"/>
      <c r="G45" s="83">
        <v>6</v>
      </c>
      <c r="H45" s="53" t="s">
        <v>33</v>
      </c>
      <c r="I45" s="20">
        <v>261.26</v>
      </c>
      <c r="J45" s="20">
        <v>36.99</v>
      </c>
      <c r="K45" s="20">
        <f t="shared" si="4"/>
        <v>1567.56</v>
      </c>
      <c r="L45" s="20">
        <f t="shared" si="5"/>
        <v>221.94</v>
      </c>
      <c r="M45" s="20">
        <f t="shared" si="6"/>
        <v>1789.5</v>
      </c>
    </row>
    <row r="46" spans="1:13" s="61" customFormat="1" ht="12.75" customHeight="1">
      <c r="A46" s="21" t="s">
        <v>149</v>
      </c>
      <c r="B46" s="88">
        <v>43429</v>
      </c>
      <c r="C46" s="112" t="s">
        <v>88</v>
      </c>
      <c r="D46" s="113"/>
      <c r="E46" s="113"/>
      <c r="F46" s="67"/>
      <c r="G46" s="83">
        <v>3</v>
      </c>
      <c r="H46" s="53" t="s">
        <v>33</v>
      </c>
      <c r="I46" s="20">
        <v>183.14</v>
      </c>
      <c r="J46" s="20">
        <v>18.49</v>
      </c>
      <c r="K46" s="20">
        <f t="shared" si="4"/>
        <v>549.42</v>
      </c>
      <c r="L46" s="20">
        <f t="shared" si="5"/>
        <v>55.47</v>
      </c>
      <c r="M46" s="20">
        <f t="shared" si="6"/>
        <v>604.89</v>
      </c>
    </row>
    <row r="47" spans="1:13" s="61" customFormat="1" ht="12.75" customHeight="1">
      <c r="A47" s="23">
        <v>9</v>
      </c>
      <c r="B47" s="88"/>
      <c r="C47" s="104" t="s">
        <v>125</v>
      </c>
      <c r="D47" s="105"/>
      <c r="E47" s="105"/>
      <c r="F47" s="67"/>
      <c r="G47" s="76"/>
      <c r="H47" s="76"/>
      <c r="I47" s="20"/>
      <c r="J47" s="20"/>
      <c r="K47" s="20"/>
      <c r="L47" s="20"/>
      <c r="M47" s="24">
        <f>SUM(M48:M53)</f>
        <v>10716.1764</v>
      </c>
    </row>
    <row r="48" spans="1:13" s="61" customFormat="1" ht="12.75" customHeight="1">
      <c r="A48" s="21" t="s">
        <v>154</v>
      </c>
      <c r="B48" s="61">
        <v>43799</v>
      </c>
      <c r="C48" s="108" t="s">
        <v>152</v>
      </c>
      <c r="D48" s="109"/>
      <c r="E48" s="109"/>
      <c r="F48" s="67"/>
      <c r="G48" s="76">
        <v>163.56</v>
      </c>
      <c r="H48" s="76" t="s">
        <v>26</v>
      </c>
      <c r="I48" s="20">
        <v>14.33</v>
      </c>
      <c r="J48" s="20">
        <v>8.51</v>
      </c>
      <c r="K48" s="20">
        <f t="shared" si="4"/>
        <v>2343.8148</v>
      </c>
      <c r="L48" s="20">
        <f aca="true" t="shared" si="7" ref="L48:L53">G48*J48</f>
        <v>1391.8956</v>
      </c>
      <c r="M48" s="20">
        <f aca="true" t="shared" si="8" ref="M48:M53">SUM(K48+L48)</f>
        <v>3735.7104</v>
      </c>
    </row>
    <row r="49" spans="1:13" s="61" customFormat="1" ht="12.75" customHeight="1">
      <c r="A49" s="21" t="s">
        <v>73</v>
      </c>
      <c r="B49" s="88">
        <v>42837</v>
      </c>
      <c r="C49" s="82" t="s">
        <v>92</v>
      </c>
      <c r="D49" s="98"/>
      <c r="E49" s="98"/>
      <c r="F49" s="67"/>
      <c r="G49" s="76">
        <v>41</v>
      </c>
      <c r="H49" s="76" t="s">
        <v>21</v>
      </c>
      <c r="I49" s="20">
        <v>14.24</v>
      </c>
      <c r="J49" s="20">
        <v>16.55</v>
      </c>
      <c r="K49" s="20">
        <f t="shared" si="4"/>
        <v>583.84</v>
      </c>
      <c r="L49" s="20">
        <f t="shared" si="7"/>
        <v>678.5500000000001</v>
      </c>
      <c r="M49" s="20">
        <f t="shared" si="8"/>
        <v>1262.39</v>
      </c>
    </row>
    <row r="50" spans="1:13" s="61" customFormat="1" ht="13.5" customHeight="1">
      <c r="A50" s="21" t="s">
        <v>74</v>
      </c>
      <c r="B50" s="88">
        <v>42586</v>
      </c>
      <c r="C50" s="82" t="s">
        <v>86</v>
      </c>
      <c r="D50" s="98"/>
      <c r="E50" s="98"/>
      <c r="F50" s="67"/>
      <c r="G50" s="76">
        <v>5</v>
      </c>
      <c r="H50" s="76" t="s">
        <v>27</v>
      </c>
      <c r="I50" s="20">
        <v>66.61</v>
      </c>
      <c r="J50" s="20">
        <v>23.47</v>
      </c>
      <c r="K50" s="20">
        <f t="shared" si="4"/>
        <v>333.05</v>
      </c>
      <c r="L50" s="20">
        <f t="shared" si="7"/>
        <v>117.35</v>
      </c>
      <c r="M50" s="20">
        <f t="shared" si="8"/>
        <v>450.4</v>
      </c>
    </row>
    <row r="51" spans="1:13" s="61" customFormat="1" ht="12.75" customHeight="1">
      <c r="A51" s="21" t="s">
        <v>75</v>
      </c>
      <c r="B51" s="100">
        <v>43236</v>
      </c>
      <c r="C51" s="101" t="s">
        <v>127</v>
      </c>
      <c r="D51" s="99"/>
      <c r="E51" s="99"/>
      <c r="F51" s="67"/>
      <c r="G51" s="76">
        <v>23.5</v>
      </c>
      <c r="H51" s="76" t="s">
        <v>27</v>
      </c>
      <c r="I51" s="20">
        <v>109.98</v>
      </c>
      <c r="J51" s="20">
        <v>29.33</v>
      </c>
      <c r="K51" s="20">
        <f>G51*I51</f>
        <v>2584.53</v>
      </c>
      <c r="L51" s="20">
        <f t="shared" si="7"/>
        <v>689.255</v>
      </c>
      <c r="M51" s="20">
        <f t="shared" si="8"/>
        <v>3273.7850000000003</v>
      </c>
    </row>
    <row r="52" spans="1:13" s="61" customFormat="1" ht="12.75" customHeight="1">
      <c r="A52" s="21" t="s">
        <v>139</v>
      </c>
      <c r="B52" s="97" t="s">
        <v>145</v>
      </c>
      <c r="C52" s="110" t="s">
        <v>146</v>
      </c>
      <c r="D52" s="111"/>
      <c r="E52" s="111"/>
      <c r="F52" s="67"/>
      <c r="G52" s="76">
        <v>41</v>
      </c>
      <c r="H52" s="76" t="s">
        <v>27</v>
      </c>
      <c r="I52" s="20">
        <v>23.63</v>
      </c>
      <c r="J52" s="20">
        <v>20</v>
      </c>
      <c r="K52" s="20">
        <f>G52*I52</f>
        <v>968.8299999999999</v>
      </c>
      <c r="L52" s="20">
        <f t="shared" si="7"/>
        <v>820</v>
      </c>
      <c r="M52" s="20">
        <f t="shared" si="8"/>
        <v>1788.83</v>
      </c>
    </row>
    <row r="53" spans="1:13" s="61" customFormat="1" ht="12.75" customHeight="1">
      <c r="A53" s="21" t="s">
        <v>140</v>
      </c>
      <c r="B53" s="97" t="s">
        <v>145</v>
      </c>
      <c r="C53" s="110" t="s">
        <v>147</v>
      </c>
      <c r="D53" s="111"/>
      <c r="E53" s="111"/>
      <c r="F53" s="67"/>
      <c r="G53" s="76">
        <v>4.7</v>
      </c>
      <c r="H53" s="76" t="s">
        <v>27</v>
      </c>
      <c r="I53" s="20">
        <v>23.63</v>
      </c>
      <c r="J53" s="20">
        <v>20</v>
      </c>
      <c r="K53" s="20">
        <f>G53*I53</f>
        <v>111.06099999999999</v>
      </c>
      <c r="L53" s="20">
        <f t="shared" si="7"/>
        <v>94</v>
      </c>
      <c r="M53" s="20">
        <f t="shared" si="8"/>
        <v>205.06099999999998</v>
      </c>
    </row>
    <row r="54" spans="1:13" s="61" customFormat="1" ht="15" customHeight="1">
      <c r="A54" s="23">
        <v>10</v>
      </c>
      <c r="B54" s="23"/>
      <c r="C54" s="104" t="s">
        <v>36</v>
      </c>
      <c r="D54" s="105"/>
      <c r="E54" s="105"/>
      <c r="F54" s="86"/>
      <c r="G54" s="58"/>
      <c r="H54" s="59"/>
      <c r="I54" s="20"/>
      <c r="J54" s="20"/>
      <c r="K54" s="20">
        <f t="shared" si="4"/>
        <v>0</v>
      </c>
      <c r="L54" s="20">
        <f t="shared" si="5"/>
        <v>0</v>
      </c>
      <c r="M54" s="24">
        <f>SUM(M55:M61)</f>
        <v>54643.131299999994</v>
      </c>
    </row>
    <row r="55" spans="1:13" s="61" customFormat="1" ht="13.5" customHeight="1">
      <c r="A55" s="21" t="s">
        <v>76</v>
      </c>
      <c r="B55" s="74">
        <v>42780</v>
      </c>
      <c r="C55" s="102" t="s">
        <v>37</v>
      </c>
      <c r="D55" s="103"/>
      <c r="E55" s="103"/>
      <c r="F55" s="107"/>
      <c r="G55" s="26">
        <v>1656.27</v>
      </c>
      <c r="H55" s="59" t="s">
        <v>26</v>
      </c>
      <c r="I55" s="20"/>
      <c r="J55" s="20">
        <v>3.51</v>
      </c>
      <c r="K55" s="20">
        <f t="shared" si="4"/>
        <v>0</v>
      </c>
      <c r="L55" s="20">
        <f t="shared" si="5"/>
        <v>5813.507699999999</v>
      </c>
      <c r="M55" s="20">
        <f t="shared" si="6"/>
        <v>5813.507699999999</v>
      </c>
    </row>
    <row r="56" spans="1:13" s="61" customFormat="1" ht="15" customHeight="1">
      <c r="A56" s="21" t="s">
        <v>77</v>
      </c>
      <c r="B56" s="74">
        <v>42802</v>
      </c>
      <c r="C56" s="102" t="s">
        <v>38</v>
      </c>
      <c r="D56" s="103"/>
      <c r="E56" s="103"/>
      <c r="F56" s="107"/>
      <c r="G56" s="26">
        <v>527.01</v>
      </c>
      <c r="H56" s="53" t="s">
        <v>26</v>
      </c>
      <c r="I56" s="20">
        <v>1.93</v>
      </c>
      <c r="J56" s="20">
        <v>7.71</v>
      </c>
      <c r="K56" s="20">
        <f t="shared" si="4"/>
        <v>1017.1293</v>
      </c>
      <c r="L56" s="20">
        <f t="shared" si="5"/>
        <v>4063.2471</v>
      </c>
      <c r="M56" s="20">
        <f t="shared" si="6"/>
        <v>5080.3764</v>
      </c>
    </row>
    <row r="57" spans="1:13" s="61" customFormat="1" ht="14.25" customHeight="1">
      <c r="A57" s="21" t="s">
        <v>78</v>
      </c>
      <c r="B57" s="74">
        <v>42782</v>
      </c>
      <c r="C57" s="102" t="s">
        <v>39</v>
      </c>
      <c r="D57" s="103"/>
      <c r="E57" s="103"/>
      <c r="F57" s="107"/>
      <c r="G57" s="26">
        <v>1656.27</v>
      </c>
      <c r="H57" s="53" t="s">
        <v>26</v>
      </c>
      <c r="I57" s="20">
        <v>6.86</v>
      </c>
      <c r="J57" s="20">
        <v>13.65</v>
      </c>
      <c r="K57" s="20">
        <f t="shared" si="4"/>
        <v>11362.012200000001</v>
      </c>
      <c r="L57" s="20">
        <f t="shared" si="5"/>
        <v>22608.0855</v>
      </c>
      <c r="M57" s="20">
        <f t="shared" si="6"/>
        <v>33970.0977</v>
      </c>
    </row>
    <row r="58" spans="1:14" s="61" customFormat="1" ht="15" customHeight="1">
      <c r="A58" s="21" t="s">
        <v>79</v>
      </c>
      <c r="B58" s="75">
        <v>42784</v>
      </c>
      <c r="C58" s="102" t="s">
        <v>40</v>
      </c>
      <c r="D58" s="103"/>
      <c r="E58" s="103"/>
      <c r="F58" s="107"/>
      <c r="G58" s="26">
        <v>109.26</v>
      </c>
      <c r="H58" s="53" t="s">
        <v>26</v>
      </c>
      <c r="I58" s="20">
        <v>9.78</v>
      </c>
      <c r="J58" s="20">
        <v>23.8</v>
      </c>
      <c r="K58" s="20">
        <f t="shared" si="4"/>
        <v>1068.5628</v>
      </c>
      <c r="L58" s="20">
        <f t="shared" si="5"/>
        <v>2600.3880000000004</v>
      </c>
      <c r="M58" s="20">
        <f t="shared" si="6"/>
        <v>3668.9508000000005</v>
      </c>
      <c r="N58" s="65"/>
    </row>
    <row r="59" spans="1:14" s="61" customFormat="1" ht="15" customHeight="1">
      <c r="A59" s="21" t="s">
        <v>79</v>
      </c>
      <c r="B59" s="75">
        <v>42783</v>
      </c>
      <c r="C59" s="102" t="s">
        <v>151</v>
      </c>
      <c r="D59" s="103"/>
      <c r="E59" s="103"/>
      <c r="F59" s="107"/>
      <c r="G59" s="26">
        <v>39.16</v>
      </c>
      <c r="H59" s="53" t="s">
        <v>26</v>
      </c>
      <c r="I59" s="20">
        <v>8.47</v>
      </c>
      <c r="J59" s="20">
        <v>27.31</v>
      </c>
      <c r="K59" s="20">
        <f>G59*I59</f>
        <v>331.6852</v>
      </c>
      <c r="L59" s="20">
        <f>G59*J59</f>
        <v>1069.4596</v>
      </c>
      <c r="M59" s="20">
        <f>SUM(K59+L59)</f>
        <v>1401.1448</v>
      </c>
      <c r="N59" s="65"/>
    </row>
    <row r="60" spans="1:14" s="61" customFormat="1" ht="15" customHeight="1">
      <c r="A60" s="21" t="s">
        <v>105</v>
      </c>
      <c r="B60" s="75">
        <v>43908</v>
      </c>
      <c r="C60" s="102" t="s">
        <v>118</v>
      </c>
      <c r="D60" s="103"/>
      <c r="E60" s="103"/>
      <c r="F60" s="107"/>
      <c r="G60" s="26">
        <v>145.97</v>
      </c>
      <c r="H60" s="53" t="s">
        <v>26</v>
      </c>
      <c r="I60" s="20">
        <v>4.41</v>
      </c>
      <c r="J60" s="20">
        <v>7.7</v>
      </c>
      <c r="K60" s="20">
        <f>G60*I60</f>
        <v>643.7277</v>
      </c>
      <c r="L60" s="20">
        <f>G60*J60</f>
        <v>1123.969</v>
      </c>
      <c r="M60" s="20">
        <f>SUM(K60+L60)</f>
        <v>1767.6967</v>
      </c>
      <c r="N60" s="65"/>
    </row>
    <row r="61" spans="1:14" s="61" customFormat="1" ht="15" customHeight="1">
      <c r="A61" s="21" t="s">
        <v>106</v>
      </c>
      <c r="B61" s="75">
        <v>42792</v>
      </c>
      <c r="C61" s="102" t="s">
        <v>119</v>
      </c>
      <c r="D61" s="103"/>
      <c r="E61" s="103"/>
      <c r="F61" s="107"/>
      <c r="G61" s="26">
        <v>61.24</v>
      </c>
      <c r="H61" s="53" t="s">
        <v>26</v>
      </c>
      <c r="I61" s="20">
        <v>25.18</v>
      </c>
      <c r="J61" s="20">
        <v>22.85</v>
      </c>
      <c r="K61" s="20">
        <f>G61*I61</f>
        <v>1542.0232</v>
      </c>
      <c r="L61" s="20">
        <f>G61*J61</f>
        <v>1399.334</v>
      </c>
      <c r="M61" s="20">
        <f>SUM(K61+L61)</f>
        <v>2941.3572000000004</v>
      </c>
      <c r="N61" s="65"/>
    </row>
    <row r="62" spans="1:13" s="61" customFormat="1" ht="15" customHeight="1">
      <c r="A62" s="23">
        <v>11</v>
      </c>
      <c r="B62" s="23"/>
      <c r="C62" s="104" t="s">
        <v>57</v>
      </c>
      <c r="D62" s="105"/>
      <c r="E62" s="105"/>
      <c r="F62" s="86"/>
      <c r="G62" s="58"/>
      <c r="H62" s="53"/>
      <c r="I62" s="20"/>
      <c r="J62" s="20"/>
      <c r="K62" s="20">
        <f t="shared" si="4"/>
        <v>0</v>
      </c>
      <c r="L62" s="20">
        <f t="shared" si="5"/>
        <v>0</v>
      </c>
      <c r="M62" s="24">
        <f>SUM(M63:M68)</f>
        <v>6074.8481</v>
      </c>
    </row>
    <row r="63" spans="1:13" s="61" customFormat="1" ht="12.75" customHeight="1">
      <c r="A63" s="21" t="s">
        <v>45</v>
      </c>
      <c r="B63" s="88">
        <v>43700</v>
      </c>
      <c r="C63" s="102" t="s">
        <v>71</v>
      </c>
      <c r="D63" s="103"/>
      <c r="E63" s="103"/>
      <c r="F63" s="107"/>
      <c r="G63" s="26">
        <v>4</v>
      </c>
      <c r="H63" s="53" t="s">
        <v>33</v>
      </c>
      <c r="I63" s="20">
        <v>9.28</v>
      </c>
      <c r="J63" s="20">
        <v>2.33</v>
      </c>
      <c r="K63" s="20">
        <f t="shared" si="4"/>
        <v>37.12</v>
      </c>
      <c r="L63" s="20">
        <f t="shared" si="5"/>
        <v>9.32</v>
      </c>
      <c r="M63" s="20">
        <f t="shared" si="6"/>
        <v>46.44</v>
      </c>
    </row>
    <row r="64" spans="1:13" s="61" customFormat="1" ht="12.75" customHeight="1">
      <c r="A64" s="21" t="s">
        <v>46</v>
      </c>
      <c r="B64" s="88">
        <v>43730</v>
      </c>
      <c r="C64" s="102" t="s">
        <v>72</v>
      </c>
      <c r="D64" s="103"/>
      <c r="E64" s="103"/>
      <c r="F64" s="107"/>
      <c r="G64" s="26">
        <v>6</v>
      </c>
      <c r="H64" s="53" t="s">
        <v>33</v>
      </c>
      <c r="I64" s="20">
        <v>157.67</v>
      </c>
      <c r="J64" s="20">
        <v>44.38</v>
      </c>
      <c r="K64" s="20">
        <f t="shared" si="4"/>
        <v>946.02</v>
      </c>
      <c r="L64" s="20">
        <f t="shared" si="5"/>
        <v>266.28000000000003</v>
      </c>
      <c r="M64" s="20">
        <f t="shared" si="6"/>
        <v>1212.3</v>
      </c>
    </row>
    <row r="65" spans="1:13" s="61" customFormat="1" ht="12.75" customHeight="1">
      <c r="A65" s="21" t="s">
        <v>53</v>
      </c>
      <c r="B65" s="88">
        <v>47980</v>
      </c>
      <c r="C65" s="102" t="s">
        <v>93</v>
      </c>
      <c r="D65" s="103"/>
      <c r="E65" s="103"/>
      <c r="F65" s="107"/>
      <c r="G65" s="26">
        <v>1</v>
      </c>
      <c r="H65" s="53" t="s">
        <v>33</v>
      </c>
      <c r="I65" s="20">
        <v>323.52</v>
      </c>
      <c r="J65" s="20">
        <v>8.88</v>
      </c>
      <c r="K65" s="20">
        <f>G65*I65</f>
        <v>323.52</v>
      </c>
      <c r="L65" s="20">
        <f>G65*J65</f>
        <v>8.88</v>
      </c>
      <c r="M65" s="20">
        <f>SUM(K65+L65)</f>
        <v>332.4</v>
      </c>
    </row>
    <row r="66" spans="1:13" s="61" customFormat="1" ht="12.75" customHeight="1">
      <c r="A66" s="21" t="s">
        <v>80</v>
      </c>
      <c r="B66" s="88">
        <v>43911</v>
      </c>
      <c r="C66" s="102" t="s">
        <v>112</v>
      </c>
      <c r="D66" s="103"/>
      <c r="E66" s="103"/>
      <c r="F66" s="107"/>
      <c r="G66" s="26">
        <v>6.65</v>
      </c>
      <c r="H66" s="53" t="s">
        <v>21</v>
      </c>
      <c r="I66" s="20">
        <v>118.85</v>
      </c>
      <c r="J66" s="20">
        <v>40.42</v>
      </c>
      <c r="K66" s="20">
        <f>G66*I66</f>
        <v>790.3525</v>
      </c>
      <c r="L66" s="20">
        <f>G66*J66</f>
        <v>268.793</v>
      </c>
      <c r="M66" s="20">
        <f>SUM(K66+L66)</f>
        <v>1059.1455</v>
      </c>
    </row>
    <row r="67" spans="1:13" s="61" customFormat="1" ht="12.75" customHeight="1">
      <c r="A67" s="21" t="s">
        <v>81</v>
      </c>
      <c r="B67" s="88">
        <v>42874</v>
      </c>
      <c r="C67" s="102" t="s">
        <v>144</v>
      </c>
      <c r="D67" s="103"/>
      <c r="E67" s="103"/>
      <c r="F67" s="107"/>
      <c r="G67" s="26">
        <v>14.4</v>
      </c>
      <c r="H67" s="53" t="s">
        <v>21</v>
      </c>
      <c r="I67" s="20">
        <v>63.14</v>
      </c>
      <c r="J67" s="20">
        <v>7.5</v>
      </c>
      <c r="K67" s="20">
        <f>G67*I67</f>
        <v>909.216</v>
      </c>
      <c r="L67" s="20">
        <f>G67*J67</f>
        <v>108</v>
      </c>
      <c r="M67" s="20">
        <f>SUM(K67+L67)</f>
        <v>1017.216</v>
      </c>
    </row>
    <row r="68" spans="1:14" s="61" customFormat="1" ht="13.5" customHeight="1">
      <c r="A68" s="21" t="s">
        <v>148</v>
      </c>
      <c r="B68" s="74">
        <v>42846</v>
      </c>
      <c r="C68" s="102" t="s">
        <v>58</v>
      </c>
      <c r="D68" s="103"/>
      <c r="E68" s="103"/>
      <c r="F68" s="47"/>
      <c r="G68" s="26">
        <v>410.81</v>
      </c>
      <c r="H68" s="53" t="s">
        <v>26</v>
      </c>
      <c r="I68" s="20"/>
      <c r="J68" s="20">
        <v>5.86</v>
      </c>
      <c r="K68" s="20">
        <f t="shared" si="4"/>
        <v>0</v>
      </c>
      <c r="L68" s="20">
        <f t="shared" si="5"/>
        <v>2407.3466000000003</v>
      </c>
      <c r="M68" s="20">
        <f t="shared" si="6"/>
        <v>2407.3466000000003</v>
      </c>
      <c r="N68" s="65"/>
    </row>
    <row r="69" spans="1:14" s="28" customFormat="1" ht="15" customHeight="1">
      <c r="A69" s="30"/>
      <c r="B69" s="30"/>
      <c r="C69" s="104" t="s">
        <v>24</v>
      </c>
      <c r="D69" s="105"/>
      <c r="E69" s="105"/>
      <c r="F69" s="106"/>
      <c r="G69" s="29"/>
      <c r="H69" s="52"/>
      <c r="I69" s="24"/>
      <c r="J69" s="24"/>
      <c r="K69" s="24"/>
      <c r="L69" s="24"/>
      <c r="M69" s="42">
        <f>SUM(M6+M10+M17+M20+M23+M29+M31+M33+M47+M54+M62)</f>
        <v>137393.9533</v>
      </c>
      <c r="N69" s="27"/>
    </row>
    <row r="70" ht="12.75">
      <c r="C70" s="32" t="s">
        <v>52</v>
      </c>
    </row>
  </sheetData>
  <sheetProtection/>
  <mergeCells count="62">
    <mergeCell ref="C5:F5"/>
    <mergeCell ref="C6:F6"/>
    <mergeCell ref="C7:F7"/>
    <mergeCell ref="C8:F8"/>
    <mergeCell ref="C9:E9"/>
    <mergeCell ref="C10:F10"/>
    <mergeCell ref="C11:F11"/>
    <mergeCell ref="C12:F12"/>
    <mergeCell ref="C13:F13"/>
    <mergeCell ref="C14:F14"/>
    <mergeCell ref="C15:E15"/>
    <mergeCell ref="C16:F16"/>
    <mergeCell ref="C17:F17"/>
    <mergeCell ref="C18:F18"/>
    <mergeCell ref="C19:F19"/>
    <mergeCell ref="C20:F20"/>
    <mergeCell ref="C21:E21"/>
    <mergeCell ref="C22:E22"/>
    <mergeCell ref="C23:F23"/>
    <mergeCell ref="C24:E24"/>
    <mergeCell ref="C25:E25"/>
    <mergeCell ref="C26:E26"/>
    <mergeCell ref="C27:E27"/>
    <mergeCell ref="C28:E28"/>
    <mergeCell ref="C29:F29"/>
    <mergeCell ref="C30:F30"/>
    <mergeCell ref="C31:E31"/>
    <mergeCell ref="C32:E32"/>
    <mergeCell ref="C33:E33"/>
    <mergeCell ref="C34:E34"/>
    <mergeCell ref="C45:E45"/>
    <mergeCell ref="C35:E35"/>
    <mergeCell ref="C36:E36"/>
    <mergeCell ref="C37:E37"/>
    <mergeCell ref="C38:E38"/>
    <mergeCell ref="C39:E39"/>
    <mergeCell ref="C40:E40"/>
    <mergeCell ref="C48:E48"/>
    <mergeCell ref="C52:E52"/>
    <mergeCell ref="C53:E53"/>
    <mergeCell ref="C54:E54"/>
    <mergeCell ref="C41:E41"/>
    <mergeCell ref="C42:E42"/>
    <mergeCell ref="C43:E43"/>
    <mergeCell ref="C44:E44"/>
    <mergeCell ref="C46:E46"/>
    <mergeCell ref="C47:E47"/>
    <mergeCell ref="C55:F55"/>
    <mergeCell ref="C56:F56"/>
    <mergeCell ref="C57:F57"/>
    <mergeCell ref="C58:F58"/>
    <mergeCell ref="C60:F60"/>
    <mergeCell ref="C67:F67"/>
    <mergeCell ref="C59:F59"/>
    <mergeCell ref="C68:E68"/>
    <mergeCell ref="C69:F69"/>
    <mergeCell ref="C61:F61"/>
    <mergeCell ref="C62:E62"/>
    <mergeCell ref="C63:F63"/>
    <mergeCell ref="C64:F64"/>
    <mergeCell ref="C65:F65"/>
    <mergeCell ref="C66:F66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46">
      <selection activeCell="C36" sqref="C36:E36"/>
    </sheetView>
  </sheetViews>
  <sheetFormatPr defaultColWidth="9.140625" defaultRowHeight="12.75"/>
  <cols>
    <col min="1" max="1" width="4.8515625" style="31" customWidth="1"/>
    <col min="2" max="2" width="8.8515625" style="31" customWidth="1"/>
    <col min="3" max="3" width="23.140625" style="32" customWidth="1"/>
    <col min="4" max="4" width="6.00390625" style="32" customWidth="1"/>
    <col min="5" max="5" width="18.57421875" style="31" customWidth="1"/>
    <col min="6" max="6" width="5.57421875" style="31" hidden="1" customWidth="1"/>
    <col min="7" max="7" width="8.140625" style="61" customWidth="1"/>
    <col min="8" max="8" width="4.7109375" style="54" customWidth="1"/>
    <col min="9" max="9" width="8.140625" style="33" customWidth="1"/>
    <col min="10" max="10" width="9.00390625" style="33" customWidth="1"/>
    <col min="11" max="11" width="11.57421875" style="34" customWidth="1"/>
    <col min="12" max="12" width="11.28125" style="34" customWidth="1"/>
    <col min="13" max="13" width="12.710937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69"/>
      <c r="H1" s="48"/>
      <c r="I1" s="5"/>
      <c r="J1" s="5"/>
      <c r="K1" s="38"/>
      <c r="L1" s="38"/>
      <c r="M1" s="39"/>
    </row>
    <row r="2" spans="1:13" s="6" customFormat="1" ht="17.25" customHeight="1">
      <c r="A2" s="7"/>
      <c r="B2" s="7"/>
      <c r="C2" s="8"/>
      <c r="D2" s="8" t="s">
        <v>1</v>
      </c>
      <c r="E2" s="8"/>
      <c r="F2" s="9" t="s">
        <v>23</v>
      </c>
      <c r="G2" s="70" t="s">
        <v>107</v>
      </c>
      <c r="H2" s="49"/>
      <c r="I2" s="11"/>
      <c r="J2" s="10"/>
      <c r="K2" s="35"/>
      <c r="L2" s="35"/>
      <c r="M2" s="40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70" t="s">
        <v>108</v>
      </c>
      <c r="H3" s="50"/>
      <c r="I3" s="11"/>
      <c r="J3" s="10"/>
      <c r="K3" s="43" t="s">
        <v>29</v>
      </c>
      <c r="L3" s="10" t="s">
        <v>32</v>
      </c>
      <c r="M3" s="44" t="s">
        <v>109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71" t="s">
        <v>25</v>
      </c>
      <c r="H4" s="25"/>
      <c r="I4" s="25"/>
      <c r="K4" s="36"/>
      <c r="L4" s="19"/>
      <c r="M4" s="41"/>
    </row>
    <row r="5" spans="1:13" s="22" customFormat="1" ht="38.25" customHeight="1">
      <c r="A5" s="45" t="s">
        <v>5</v>
      </c>
      <c r="B5" s="45" t="s">
        <v>56</v>
      </c>
      <c r="C5" s="121" t="s">
        <v>6</v>
      </c>
      <c r="D5" s="122"/>
      <c r="E5" s="122"/>
      <c r="F5" s="123"/>
      <c r="G5" s="72" t="s">
        <v>7</v>
      </c>
      <c r="H5" s="51" t="s">
        <v>8</v>
      </c>
      <c r="I5" s="46" t="s">
        <v>9</v>
      </c>
      <c r="J5" s="46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23"/>
      <c r="C6" s="104" t="s">
        <v>14</v>
      </c>
      <c r="D6" s="105"/>
      <c r="E6" s="105"/>
      <c r="F6" s="106">
        <v>0</v>
      </c>
      <c r="G6" s="29"/>
      <c r="H6" s="52"/>
      <c r="I6" s="24"/>
      <c r="J6" s="24"/>
      <c r="K6" s="24"/>
      <c r="L6" s="24"/>
      <c r="M6" s="24">
        <f>SUM(M7:M10)</f>
        <v>10912.2759</v>
      </c>
    </row>
    <row r="7" spans="1:13" ht="15" customHeight="1">
      <c r="A7" s="21" t="s">
        <v>15</v>
      </c>
      <c r="B7" s="21">
        <v>42540</v>
      </c>
      <c r="C7" s="102" t="s">
        <v>59</v>
      </c>
      <c r="D7" s="103"/>
      <c r="E7" s="103"/>
      <c r="F7" s="107"/>
      <c r="G7" s="26">
        <v>681.93</v>
      </c>
      <c r="H7" s="53" t="s">
        <v>26</v>
      </c>
      <c r="I7" s="20"/>
      <c r="J7" s="20">
        <v>12.63</v>
      </c>
      <c r="K7" s="20">
        <f>(G7*I7)</f>
        <v>0</v>
      </c>
      <c r="L7" s="20">
        <f>(G7*J7)</f>
        <v>8612.7759</v>
      </c>
      <c r="M7" s="20">
        <f aca="true" t="shared" si="0" ref="M7:M31">SUM(K7+L7)</f>
        <v>8612.7759</v>
      </c>
    </row>
    <row r="8" spans="1:13" ht="16.5" customHeight="1">
      <c r="A8" s="21" t="s">
        <v>16</v>
      </c>
      <c r="B8" s="21">
        <v>42565</v>
      </c>
      <c r="C8" s="102" t="s">
        <v>48</v>
      </c>
      <c r="D8" s="103"/>
      <c r="E8" s="103"/>
      <c r="F8" s="107"/>
      <c r="G8" s="26"/>
      <c r="H8" s="53" t="s">
        <v>26</v>
      </c>
      <c r="I8" s="20"/>
      <c r="J8" s="20">
        <v>7.03</v>
      </c>
      <c r="K8" s="20">
        <f>(G8*I8)</f>
        <v>0</v>
      </c>
      <c r="L8" s="20">
        <f>(G8*J8)</f>
        <v>0</v>
      </c>
      <c r="M8" s="20">
        <f t="shared" si="0"/>
        <v>0</v>
      </c>
    </row>
    <row r="9" spans="1:13" ht="16.5" customHeight="1">
      <c r="A9" s="21" t="s">
        <v>94</v>
      </c>
      <c r="B9" s="21">
        <v>42581</v>
      </c>
      <c r="C9" s="102" t="s">
        <v>28</v>
      </c>
      <c r="D9" s="103"/>
      <c r="E9" s="103"/>
      <c r="F9" s="107"/>
      <c r="G9" s="26">
        <v>60</v>
      </c>
      <c r="H9" s="53" t="s">
        <v>27</v>
      </c>
      <c r="I9" s="20">
        <v>19.56</v>
      </c>
      <c r="J9" s="20">
        <v>11.73</v>
      </c>
      <c r="K9" s="20">
        <f>(G9*I9)</f>
        <v>1173.6</v>
      </c>
      <c r="L9" s="20">
        <f>(G9*J9)</f>
        <v>703.8000000000001</v>
      </c>
      <c r="M9" s="20">
        <f t="shared" si="0"/>
        <v>1877.4</v>
      </c>
    </row>
    <row r="10" spans="1:13" ht="15" customHeight="1">
      <c r="A10" s="21" t="s">
        <v>17</v>
      </c>
      <c r="B10" s="21">
        <v>42535</v>
      </c>
      <c r="C10" s="102" t="s">
        <v>113</v>
      </c>
      <c r="D10" s="124"/>
      <c r="E10" s="124"/>
      <c r="F10" s="47"/>
      <c r="G10" s="26">
        <v>30</v>
      </c>
      <c r="H10" s="53" t="s">
        <v>26</v>
      </c>
      <c r="I10" s="20"/>
      <c r="J10" s="20">
        <v>14.07</v>
      </c>
      <c r="K10" s="20">
        <f>G10*I10</f>
        <v>0</v>
      </c>
      <c r="L10" s="20">
        <f>G10*J10</f>
        <v>422.1</v>
      </c>
      <c r="M10" s="20">
        <f t="shared" si="0"/>
        <v>422.1</v>
      </c>
    </row>
    <row r="11" spans="1:13" s="28" customFormat="1" ht="15" customHeight="1">
      <c r="A11" s="23">
        <v>2</v>
      </c>
      <c r="B11" s="23"/>
      <c r="C11" s="104" t="s">
        <v>87</v>
      </c>
      <c r="D11" s="105"/>
      <c r="E11" s="105"/>
      <c r="F11" s="106"/>
      <c r="G11" s="29"/>
      <c r="H11" s="52"/>
      <c r="I11" s="24"/>
      <c r="J11" s="24"/>
      <c r="K11" s="20"/>
      <c r="L11" s="20"/>
      <c r="M11" s="24">
        <f>SUM(M12:M17)</f>
        <v>6658.355799999999</v>
      </c>
    </row>
    <row r="12" spans="1:13" ht="15.75" customHeight="1">
      <c r="A12" s="21" t="s">
        <v>95</v>
      </c>
      <c r="B12" s="21">
        <v>42704</v>
      </c>
      <c r="C12" s="102" t="s">
        <v>41</v>
      </c>
      <c r="D12" s="103"/>
      <c r="E12" s="103"/>
      <c r="F12" s="107"/>
      <c r="G12" s="26">
        <v>6.72</v>
      </c>
      <c r="H12" s="53" t="s">
        <v>26</v>
      </c>
      <c r="I12" s="20">
        <v>192.71</v>
      </c>
      <c r="J12" s="20">
        <v>116.24</v>
      </c>
      <c r="K12" s="20">
        <f>G12*I12</f>
        <v>1295.0112</v>
      </c>
      <c r="L12" s="20">
        <f>G12*J12</f>
        <v>781.1328</v>
      </c>
      <c r="M12" s="20">
        <f aca="true" t="shared" si="1" ref="M12:M17">SUM(K12+L12)</f>
        <v>2076.144</v>
      </c>
    </row>
    <row r="13" spans="1:13" ht="16.5" customHeight="1">
      <c r="A13" s="21" t="s">
        <v>134</v>
      </c>
      <c r="B13" s="21">
        <v>42707</v>
      </c>
      <c r="C13" s="102" t="s">
        <v>120</v>
      </c>
      <c r="D13" s="103"/>
      <c r="E13" s="103"/>
      <c r="F13" s="107"/>
      <c r="G13" s="26">
        <v>31.92</v>
      </c>
      <c r="H13" s="53" t="s">
        <v>26</v>
      </c>
      <c r="I13" s="20">
        <v>5.02</v>
      </c>
      <c r="J13" s="20">
        <v>9.85</v>
      </c>
      <c r="K13" s="20">
        <f>G13*I13</f>
        <v>160.23839999999998</v>
      </c>
      <c r="L13" s="20">
        <f>G13*J13</f>
        <v>314.412</v>
      </c>
      <c r="M13" s="20">
        <f t="shared" si="1"/>
        <v>474.6504</v>
      </c>
    </row>
    <row r="14" spans="1:13" ht="16.5" customHeight="1">
      <c r="A14" s="21" t="s">
        <v>135</v>
      </c>
      <c r="B14" s="21">
        <v>40003</v>
      </c>
      <c r="C14" s="102" t="s">
        <v>123</v>
      </c>
      <c r="D14" s="103"/>
      <c r="E14" s="103"/>
      <c r="F14" s="107"/>
      <c r="G14" s="26">
        <v>27.69</v>
      </c>
      <c r="H14" s="53" t="s">
        <v>26</v>
      </c>
      <c r="I14" s="20">
        <v>99.11</v>
      </c>
      <c r="J14" s="20"/>
      <c r="K14" s="20">
        <f>G14*I14</f>
        <v>2744.3559</v>
      </c>
      <c r="L14" s="20">
        <f>G14*J14</f>
        <v>0</v>
      </c>
      <c r="M14" s="20">
        <f t="shared" si="1"/>
        <v>2744.3559</v>
      </c>
    </row>
    <row r="15" spans="1:13" ht="16.5" customHeight="1">
      <c r="A15" s="21" t="s">
        <v>136</v>
      </c>
      <c r="B15" s="21">
        <v>43865</v>
      </c>
      <c r="C15" s="102" t="s">
        <v>122</v>
      </c>
      <c r="D15" s="103"/>
      <c r="E15" s="103"/>
      <c r="F15" s="107"/>
      <c r="G15" s="26">
        <v>5.05</v>
      </c>
      <c r="H15" s="53" t="s">
        <v>21</v>
      </c>
      <c r="I15" s="20">
        <v>41.34</v>
      </c>
      <c r="J15" s="20">
        <v>21.37</v>
      </c>
      <c r="K15" s="20">
        <f>G15*I15</f>
        <v>208.767</v>
      </c>
      <c r="L15" s="20">
        <f>G15*J15</f>
        <v>107.9185</v>
      </c>
      <c r="M15" s="20">
        <f t="shared" si="1"/>
        <v>316.6855</v>
      </c>
    </row>
    <row r="16" spans="1:13" ht="16.5" customHeight="1">
      <c r="A16" s="21" t="s">
        <v>137</v>
      </c>
      <c r="B16" s="21">
        <v>42701</v>
      </c>
      <c r="C16" s="102" t="s">
        <v>128</v>
      </c>
      <c r="D16" s="103"/>
      <c r="E16" s="103"/>
      <c r="F16" s="47"/>
      <c r="G16" s="77">
        <v>1</v>
      </c>
      <c r="H16" s="53" t="s">
        <v>26</v>
      </c>
      <c r="I16" s="20">
        <v>335.45</v>
      </c>
      <c r="J16" s="20">
        <v>29.67</v>
      </c>
      <c r="K16" s="20">
        <f>G16*I16</f>
        <v>335.45</v>
      </c>
      <c r="L16" s="20">
        <f>G16*J16</f>
        <v>29.67</v>
      </c>
      <c r="M16" s="20">
        <f t="shared" si="1"/>
        <v>365.12</v>
      </c>
    </row>
    <row r="17" spans="1:13" ht="15" customHeight="1">
      <c r="A17" s="21" t="s">
        <v>138</v>
      </c>
      <c r="B17" s="21">
        <v>42761</v>
      </c>
      <c r="C17" s="102" t="s">
        <v>131</v>
      </c>
      <c r="D17" s="103"/>
      <c r="E17" s="103"/>
      <c r="F17" s="107"/>
      <c r="G17" s="26">
        <v>20</v>
      </c>
      <c r="H17" s="53" t="s">
        <v>21</v>
      </c>
      <c r="I17" s="20">
        <v>4.4</v>
      </c>
      <c r="J17" s="20">
        <v>29.67</v>
      </c>
      <c r="K17" s="20">
        <f>(G17*I17)</f>
        <v>88</v>
      </c>
      <c r="L17" s="20">
        <f>(G17*J17)</f>
        <v>593.4000000000001</v>
      </c>
      <c r="M17" s="20">
        <f t="shared" si="1"/>
        <v>681.4000000000001</v>
      </c>
    </row>
    <row r="18" spans="1:13" ht="15" customHeight="1">
      <c r="A18" s="23">
        <v>3</v>
      </c>
      <c r="B18" s="23"/>
      <c r="C18" s="104" t="s">
        <v>42</v>
      </c>
      <c r="D18" s="105"/>
      <c r="E18" s="105"/>
      <c r="F18" s="106"/>
      <c r="G18" s="58"/>
      <c r="H18" s="57"/>
      <c r="I18" s="20"/>
      <c r="J18" s="20"/>
      <c r="K18" s="20"/>
      <c r="L18" s="20"/>
      <c r="M18" s="24">
        <f>SUM(M19:M20)</f>
        <v>18098.422199999997</v>
      </c>
    </row>
    <row r="19" spans="1:13" ht="15" customHeight="1">
      <c r="A19" s="21" t="s">
        <v>18</v>
      </c>
      <c r="B19" s="21">
        <v>42760</v>
      </c>
      <c r="C19" s="102" t="s">
        <v>43</v>
      </c>
      <c r="D19" s="103"/>
      <c r="E19" s="103"/>
      <c r="F19" s="107"/>
      <c r="G19" s="26">
        <v>681.93</v>
      </c>
      <c r="H19" s="53" t="s">
        <v>26</v>
      </c>
      <c r="I19" s="20">
        <v>2.86</v>
      </c>
      <c r="J19" s="20">
        <v>3.68</v>
      </c>
      <c r="K19" s="20">
        <f>(G19*I19)</f>
        <v>1950.3197999999998</v>
      </c>
      <c r="L19" s="20">
        <f>(G19*J19)</f>
        <v>2509.5024</v>
      </c>
      <c r="M19" s="20">
        <f t="shared" si="0"/>
        <v>4459.8222</v>
      </c>
    </row>
    <row r="20" spans="1:13" ht="15" customHeight="1">
      <c r="A20" s="21" t="s">
        <v>96</v>
      </c>
      <c r="B20" s="21">
        <v>43895</v>
      </c>
      <c r="C20" s="102" t="s">
        <v>44</v>
      </c>
      <c r="D20" s="103"/>
      <c r="E20" s="103"/>
      <c r="F20" s="107"/>
      <c r="G20" s="26">
        <v>681.93</v>
      </c>
      <c r="H20" s="53" t="s">
        <v>26</v>
      </c>
      <c r="I20" s="20">
        <v>3.87</v>
      </c>
      <c r="J20" s="20">
        <v>16.13</v>
      </c>
      <c r="K20" s="20">
        <f>(G20*I20)</f>
        <v>2639.0690999999997</v>
      </c>
      <c r="L20" s="20">
        <f>(G20*J20)</f>
        <v>10999.530899999998</v>
      </c>
      <c r="M20" s="20">
        <f t="shared" si="0"/>
        <v>13638.599999999999</v>
      </c>
    </row>
    <row r="21" spans="1:13" ht="15" customHeight="1">
      <c r="A21" s="23">
        <v>4</v>
      </c>
      <c r="B21" s="21"/>
      <c r="C21" s="104" t="s">
        <v>34</v>
      </c>
      <c r="D21" s="105"/>
      <c r="E21" s="105"/>
      <c r="F21" s="106"/>
      <c r="G21" s="58"/>
      <c r="H21" s="59"/>
      <c r="I21" s="55"/>
      <c r="J21" s="55"/>
      <c r="K21" s="20">
        <f>G21*I21</f>
        <v>0</v>
      </c>
      <c r="L21" s="20">
        <f>G21*J21</f>
        <v>0</v>
      </c>
      <c r="M21" s="24">
        <f>SUM(M22:M23)</f>
        <v>1636.3747999999998</v>
      </c>
    </row>
    <row r="22" spans="1:13" ht="15.75" customHeight="1">
      <c r="A22" s="21" t="s">
        <v>19</v>
      </c>
      <c r="B22" s="21">
        <v>42714</v>
      </c>
      <c r="C22" s="102" t="s">
        <v>110</v>
      </c>
      <c r="D22" s="103"/>
      <c r="E22" s="103"/>
      <c r="F22" s="47"/>
      <c r="G22" s="26">
        <v>2</v>
      </c>
      <c r="H22" s="53" t="s">
        <v>26</v>
      </c>
      <c r="I22" s="20">
        <v>55.9</v>
      </c>
      <c r="J22" s="55"/>
      <c r="K22" s="20">
        <f>G22*I22</f>
        <v>111.8</v>
      </c>
      <c r="L22" s="20">
        <f>G22*J22</f>
        <v>0</v>
      </c>
      <c r="M22" s="20">
        <f t="shared" si="0"/>
        <v>111.8</v>
      </c>
    </row>
    <row r="23" spans="1:13" ht="15.75" customHeight="1">
      <c r="A23" s="21" t="s">
        <v>30</v>
      </c>
      <c r="B23" s="21">
        <v>43416</v>
      </c>
      <c r="C23" s="102" t="s">
        <v>124</v>
      </c>
      <c r="D23" s="103"/>
      <c r="E23" s="103"/>
      <c r="F23" s="47"/>
      <c r="G23" s="26">
        <v>6.06</v>
      </c>
      <c r="H23" s="53" t="s">
        <v>26</v>
      </c>
      <c r="I23" s="20">
        <v>251.58</v>
      </c>
      <c r="J23" s="55"/>
      <c r="K23" s="20">
        <f>G23*I23</f>
        <v>1524.5747999999999</v>
      </c>
      <c r="L23" s="20">
        <f>G23*J23</f>
        <v>0</v>
      </c>
      <c r="M23" s="20">
        <f t="shared" si="0"/>
        <v>1524.5747999999999</v>
      </c>
    </row>
    <row r="24" spans="1:13" s="28" customFormat="1" ht="15" customHeight="1">
      <c r="A24" s="23">
        <v>5</v>
      </c>
      <c r="B24" s="23"/>
      <c r="C24" s="104" t="s">
        <v>115</v>
      </c>
      <c r="D24" s="105"/>
      <c r="E24" s="105"/>
      <c r="F24" s="106"/>
      <c r="G24" s="29"/>
      <c r="H24" s="52"/>
      <c r="I24" s="56"/>
      <c r="J24" s="56"/>
      <c r="K24" s="20">
        <f aca="true" t="shared" si="2" ref="K24:K29">(G24*I24)</f>
        <v>0</v>
      </c>
      <c r="L24" s="20">
        <f aca="true" t="shared" si="3" ref="L24:L29">(G24*J24)</f>
        <v>0</v>
      </c>
      <c r="M24" s="24">
        <f>SUM(M25:M29)</f>
        <v>14814.774</v>
      </c>
    </row>
    <row r="25" spans="1:13" ht="12.75" customHeight="1">
      <c r="A25" s="21" t="s">
        <v>20</v>
      </c>
      <c r="B25" s="21">
        <v>42733</v>
      </c>
      <c r="C25" s="102" t="s">
        <v>82</v>
      </c>
      <c r="D25" s="103"/>
      <c r="E25" s="103"/>
      <c r="F25" s="47"/>
      <c r="G25" s="26">
        <v>39.16</v>
      </c>
      <c r="H25" s="53" t="s">
        <v>26</v>
      </c>
      <c r="I25" s="20">
        <v>60.68</v>
      </c>
      <c r="J25" s="20">
        <v>10.06</v>
      </c>
      <c r="K25" s="20">
        <f t="shared" si="2"/>
        <v>2376.2288</v>
      </c>
      <c r="L25" s="20">
        <f t="shared" si="3"/>
        <v>393.9496</v>
      </c>
      <c r="M25" s="20">
        <f t="shared" si="0"/>
        <v>2770.1784</v>
      </c>
    </row>
    <row r="26" spans="1:13" ht="12.75" customHeight="1">
      <c r="A26" s="21" t="s">
        <v>31</v>
      </c>
      <c r="B26" s="21">
        <v>43838</v>
      </c>
      <c r="C26" s="102" t="s">
        <v>129</v>
      </c>
      <c r="D26" s="103"/>
      <c r="E26" s="103"/>
      <c r="F26" s="47"/>
      <c r="G26" s="26">
        <v>19.05</v>
      </c>
      <c r="H26" s="53" t="s">
        <v>21</v>
      </c>
      <c r="I26" s="20">
        <v>22.38</v>
      </c>
      <c r="J26" s="20">
        <v>8.57</v>
      </c>
      <c r="K26" s="20">
        <f t="shared" si="2"/>
        <v>426.339</v>
      </c>
      <c r="L26" s="20">
        <f t="shared" si="3"/>
        <v>163.2585</v>
      </c>
      <c r="M26" s="20">
        <f t="shared" si="0"/>
        <v>589.5975</v>
      </c>
    </row>
    <row r="27" spans="1:13" ht="12.75" customHeight="1">
      <c r="A27" s="21" t="s">
        <v>97</v>
      </c>
      <c r="B27" s="21">
        <v>42806</v>
      </c>
      <c r="C27" s="102" t="s">
        <v>117</v>
      </c>
      <c r="D27" s="103"/>
      <c r="E27" s="103"/>
      <c r="F27" s="47"/>
      <c r="G27" s="26">
        <v>85.8</v>
      </c>
      <c r="H27" s="53" t="s">
        <v>26</v>
      </c>
      <c r="I27" s="20">
        <v>13.2</v>
      </c>
      <c r="J27" s="20">
        <v>37.81</v>
      </c>
      <c r="K27" s="20">
        <f t="shared" si="2"/>
        <v>1132.56</v>
      </c>
      <c r="L27" s="20">
        <f t="shared" si="3"/>
        <v>3244.098</v>
      </c>
      <c r="M27" s="20">
        <f t="shared" si="0"/>
        <v>4376.657999999999</v>
      </c>
    </row>
    <row r="28" spans="1:13" ht="12.75" customHeight="1">
      <c r="A28" s="21" t="s">
        <v>98</v>
      </c>
      <c r="B28" s="21">
        <v>42752</v>
      </c>
      <c r="C28" s="102" t="s">
        <v>116</v>
      </c>
      <c r="D28" s="103"/>
      <c r="E28" s="103"/>
      <c r="F28" s="47"/>
      <c r="G28" s="26">
        <v>301.89</v>
      </c>
      <c r="H28" s="53" t="s">
        <v>26</v>
      </c>
      <c r="I28" s="20">
        <v>3.72</v>
      </c>
      <c r="J28" s="20">
        <v>7.03</v>
      </c>
      <c r="K28" s="20">
        <f t="shared" si="2"/>
        <v>1123.0308</v>
      </c>
      <c r="L28" s="20">
        <f t="shared" si="3"/>
        <v>2122.2867</v>
      </c>
      <c r="M28" s="20">
        <f t="shared" si="0"/>
        <v>3245.3175</v>
      </c>
    </row>
    <row r="29" spans="1:13" ht="12.75" customHeight="1">
      <c r="A29" s="21" t="s">
        <v>99</v>
      </c>
      <c r="B29" s="21">
        <v>42770</v>
      </c>
      <c r="C29" s="102" t="s">
        <v>121</v>
      </c>
      <c r="D29" s="103"/>
      <c r="E29" s="103"/>
      <c r="F29" s="47"/>
      <c r="G29" s="26">
        <v>57.09</v>
      </c>
      <c r="H29" s="53" t="s">
        <v>26</v>
      </c>
      <c r="I29" s="20">
        <v>28.93</v>
      </c>
      <c r="J29" s="20">
        <v>38.21</v>
      </c>
      <c r="K29" s="20">
        <f t="shared" si="2"/>
        <v>1651.6137</v>
      </c>
      <c r="L29" s="20">
        <f t="shared" si="3"/>
        <v>2181.4089000000004</v>
      </c>
      <c r="M29" s="20">
        <f t="shared" si="0"/>
        <v>3833.0226000000002</v>
      </c>
    </row>
    <row r="30" spans="1:13" s="28" customFormat="1" ht="12.75" customHeight="1">
      <c r="A30" s="23">
        <v>6</v>
      </c>
      <c r="B30" s="23"/>
      <c r="C30" s="104" t="s">
        <v>35</v>
      </c>
      <c r="D30" s="105"/>
      <c r="E30" s="105"/>
      <c r="F30" s="106"/>
      <c r="G30" s="29"/>
      <c r="H30" s="52"/>
      <c r="I30" s="56"/>
      <c r="J30" s="56"/>
      <c r="K30" s="20">
        <f>G30*I30</f>
        <v>0</v>
      </c>
      <c r="L30" s="20">
        <f>G30*J30</f>
        <v>0</v>
      </c>
      <c r="M30" s="24">
        <f>M31</f>
        <v>159.42000000000002</v>
      </c>
    </row>
    <row r="31" spans="1:13" ht="12.75" customHeight="1">
      <c r="A31" s="73" t="s">
        <v>85</v>
      </c>
      <c r="B31" s="21">
        <v>42893</v>
      </c>
      <c r="C31" s="102" t="s">
        <v>114</v>
      </c>
      <c r="D31" s="103"/>
      <c r="E31" s="103"/>
      <c r="F31" s="107"/>
      <c r="G31" s="26">
        <v>6</v>
      </c>
      <c r="H31" s="53"/>
      <c r="I31" s="20">
        <v>21.88</v>
      </c>
      <c r="J31" s="20">
        <v>4.69</v>
      </c>
      <c r="K31" s="20">
        <f>(G31*I31)</f>
        <v>131.28</v>
      </c>
      <c r="L31" s="20">
        <f>(G31*J31)</f>
        <v>28.14</v>
      </c>
      <c r="M31" s="20">
        <f t="shared" si="0"/>
        <v>159.42000000000002</v>
      </c>
    </row>
    <row r="32" spans="1:13" s="61" customFormat="1" ht="12.75" customHeight="1">
      <c r="A32" s="23">
        <v>7</v>
      </c>
      <c r="B32" s="21"/>
      <c r="C32" s="104" t="s">
        <v>60</v>
      </c>
      <c r="D32" s="105"/>
      <c r="E32" s="105"/>
      <c r="F32" s="47"/>
      <c r="G32" s="26"/>
      <c r="H32" s="53"/>
      <c r="I32" s="20"/>
      <c r="J32" s="20"/>
      <c r="K32" s="20"/>
      <c r="L32" s="20"/>
      <c r="M32" s="24">
        <f>SUM(M33:M33)</f>
        <v>430.20000000000005</v>
      </c>
    </row>
    <row r="33" spans="1:13" s="61" customFormat="1" ht="12.75" customHeight="1">
      <c r="A33" s="21" t="s">
        <v>49</v>
      </c>
      <c r="B33" s="62">
        <v>42958</v>
      </c>
      <c r="C33" s="117" t="s">
        <v>133</v>
      </c>
      <c r="D33" s="118"/>
      <c r="E33" s="119"/>
      <c r="F33" s="47"/>
      <c r="G33" s="26">
        <v>12</v>
      </c>
      <c r="H33" s="53" t="s">
        <v>33</v>
      </c>
      <c r="I33" s="20"/>
      <c r="J33" s="20">
        <v>35.85</v>
      </c>
      <c r="K33" s="20">
        <f aca="true" t="shared" si="4" ref="K33:K71">G33*I33</f>
        <v>0</v>
      </c>
      <c r="L33" s="20">
        <f aca="true" t="shared" si="5" ref="L33:L71">G33*J33</f>
        <v>430.20000000000005</v>
      </c>
      <c r="M33" s="20">
        <f>SUM(K33+L33)</f>
        <v>430.20000000000005</v>
      </c>
    </row>
    <row r="34" spans="1:13" ht="13.5" customHeight="1">
      <c r="A34" s="23">
        <v>8</v>
      </c>
      <c r="B34" s="60"/>
      <c r="C34" s="104" t="s">
        <v>62</v>
      </c>
      <c r="D34" s="105"/>
      <c r="E34" s="105"/>
      <c r="F34" s="47"/>
      <c r="G34" s="77"/>
      <c r="H34" s="53"/>
      <c r="I34" s="20"/>
      <c r="J34" s="20"/>
      <c r="K34" s="20">
        <f t="shared" si="4"/>
        <v>0</v>
      </c>
      <c r="L34" s="20">
        <f t="shared" si="5"/>
        <v>0</v>
      </c>
      <c r="M34" s="24">
        <f>SUM(M35:M46)</f>
        <v>21879.86</v>
      </c>
    </row>
    <row r="35" spans="1:13" s="61" customFormat="1" ht="12.75" customHeight="1">
      <c r="A35" s="21" t="s">
        <v>22</v>
      </c>
      <c r="B35" s="62">
        <v>43541</v>
      </c>
      <c r="C35" s="117" t="s">
        <v>132</v>
      </c>
      <c r="D35" s="118"/>
      <c r="E35" s="119"/>
      <c r="F35" s="47"/>
      <c r="G35" s="26">
        <v>10</v>
      </c>
      <c r="H35" s="53" t="s">
        <v>21</v>
      </c>
      <c r="I35" s="20">
        <v>5.58</v>
      </c>
      <c r="J35" s="20">
        <v>10.34</v>
      </c>
      <c r="K35" s="20">
        <f>G35*I35</f>
        <v>55.8</v>
      </c>
      <c r="L35" s="20">
        <f>G35*J35</f>
        <v>103.4</v>
      </c>
      <c r="M35" s="20">
        <f>SUM(K35+L35)</f>
        <v>159.2</v>
      </c>
    </row>
    <row r="36" spans="1:13" s="61" customFormat="1" ht="12.75" customHeight="1">
      <c r="A36" s="21" t="s">
        <v>50</v>
      </c>
      <c r="B36" s="62">
        <v>43800</v>
      </c>
      <c r="C36" s="117" t="s">
        <v>130</v>
      </c>
      <c r="D36" s="118"/>
      <c r="E36" s="119"/>
      <c r="F36" s="47"/>
      <c r="G36" s="26">
        <v>2</v>
      </c>
      <c r="H36" s="53" t="s">
        <v>33</v>
      </c>
      <c r="I36" s="20">
        <v>87.31</v>
      </c>
      <c r="J36" s="20">
        <v>22.18</v>
      </c>
      <c r="K36" s="20">
        <f>G36*I36</f>
        <v>174.62</v>
      </c>
      <c r="L36" s="20">
        <f>G36*J36</f>
        <v>44.36</v>
      </c>
      <c r="M36" s="20">
        <f>SUM(K36+L36)</f>
        <v>218.98000000000002</v>
      </c>
    </row>
    <row r="37" spans="1:13" s="61" customFormat="1" ht="12.75" customHeight="1">
      <c r="A37" s="21" t="s">
        <v>51</v>
      </c>
      <c r="B37" s="63">
        <v>43359</v>
      </c>
      <c r="C37" s="115" t="s">
        <v>61</v>
      </c>
      <c r="D37" s="116"/>
      <c r="E37" s="120"/>
      <c r="F37" s="67"/>
      <c r="G37" s="78">
        <v>40</v>
      </c>
      <c r="H37" s="53" t="s">
        <v>33</v>
      </c>
      <c r="I37" s="20">
        <v>1.76</v>
      </c>
      <c r="J37" s="20">
        <v>7.38</v>
      </c>
      <c r="K37" s="20">
        <f t="shared" si="4"/>
        <v>70.4</v>
      </c>
      <c r="L37" s="20">
        <f t="shared" si="5"/>
        <v>295.2</v>
      </c>
      <c r="M37" s="20">
        <f aca="true" t="shared" si="6" ref="M37:M71">SUM(K37+L37)</f>
        <v>365.6</v>
      </c>
    </row>
    <row r="38" spans="1:13" s="61" customFormat="1" ht="12.75" customHeight="1">
      <c r="A38" s="21" t="s">
        <v>100</v>
      </c>
      <c r="B38" s="63">
        <v>43362</v>
      </c>
      <c r="C38" s="115" t="s">
        <v>63</v>
      </c>
      <c r="D38" s="116"/>
      <c r="E38" s="120"/>
      <c r="F38" s="67"/>
      <c r="G38" s="78">
        <v>20</v>
      </c>
      <c r="H38" s="53" t="s">
        <v>33</v>
      </c>
      <c r="I38" s="20">
        <v>7.27</v>
      </c>
      <c r="J38" s="20">
        <v>7.38</v>
      </c>
      <c r="K38" s="20">
        <f t="shared" si="4"/>
        <v>145.39999999999998</v>
      </c>
      <c r="L38" s="20">
        <f t="shared" si="5"/>
        <v>147.6</v>
      </c>
      <c r="M38" s="20">
        <f t="shared" si="6"/>
        <v>293</v>
      </c>
    </row>
    <row r="39" spans="1:13" s="61" customFormat="1" ht="12.75" customHeight="1">
      <c r="A39" s="21" t="s">
        <v>101</v>
      </c>
      <c r="B39" s="64">
        <v>47976</v>
      </c>
      <c r="C39" s="115" t="s">
        <v>64</v>
      </c>
      <c r="D39" s="116"/>
      <c r="E39" s="120"/>
      <c r="F39" s="67"/>
      <c r="G39" s="78">
        <v>1</v>
      </c>
      <c r="H39" s="53" t="s">
        <v>33</v>
      </c>
      <c r="I39" s="20">
        <v>24.02</v>
      </c>
      <c r="J39" s="20">
        <v>19.55</v>
      </c>
      <c r="K39" s="20">
        <f t="shared" si="4"/>
        <v>24.02</v>
      </c>
      <c r="L39" s="20">
        <f t="shared" si="5"/>
        <v>19.55</v>
      </c>
      <c r="M39" s="20">
        <f t="shared" si="6"/>
        <v>43.57</v>
      </c>
    </row>
    <row r="40" spans="1:13" s="61" customFormat="1" ht="12.75" customHeight="1">
      <c r="A40" s="21" t="s">
        <v>102</v>
      </c>
      <c r="B40" s="66">
        <v>43353</v>
      </c>
      <c r="C40" s="115" t="s">
        <v>65</v>
      </c>
      <c r="D40" s="116"/>
      <c r="E40" s="120"/>
      <c r="F40" s="68"/>
      <c r="G40" s="78">
        <v>1950</v>
      </c>
      <c r="H40" s="53" t="s">
        <v>21</v>
      </c>
      <c r="I40" s="20">
        <v>1.61</v>
      </c>
      <c r="J40" s="20">
        <v>1.82</v>
      </c>
      <c r="K40" s="20">
        <f t="shared" si="4"/>
        <v>3139.5</v>
      </c>
      <c r="L40" s="20">
        <f t="shared" si="5"/>
        <v>3549</v>
      </c>
      <c r="M40" s="20">
        <f t="shared" si="6"/>
        <v>6688.5</v>
      </c>
    </row>
    <row r="41" spans="1:13" s="61" customFormat="1" ht="12.75" customHeight="1">
      <c r="A41" s="21" t="s">
        <v>54</v>
      </c>
      <c r="B41" s="63">
        <v>43629</v>
      </c>
      <c r="C41" s="112" t="s">
        <v>66</v>
      </c>
      <c r="D41" s="113"/>
      <c r="E41" s="114"/>
      <c r="F41" s="67"/>
      <c r="G41" s="78">
        <v>7</v>
      </c>
      <c r="H41" s="53" t="s">
        <v>33</v>
      </c>
      <c r="I41" s="20">
        <v>7.54</v>
      </c>
      <c r="J41" s="20">
        <v>7.38</v>
      </c>
      <c r="K41" s="20">
        <f t="shared" si="4"/>
        <v>52.78</v>
      </c>
      <c r="L41" s="20">
        <f t="shared" si="5"/>
        <v>51.66</v>
      </c>
      <c r="M41" s="20">
        <f t="shared" si="6"/>
        <v>104.44</v>
      </c>
    </row>
    <row r="42" spans="1:13" s="61" customFormat="1" ht="12.75" customHeight="1">
      <c r="A42" s="21" t="s">
        <v>55</v>
      </c>
      <c r="B42" s="63">
        <v>43419</v>
      </c>
      <c r="C42" s="112" t="s">
        <v>67</v>
      </c>
      <c r="D42" s="113"/>
      <c r="E42" s="114"/>
      <c r="F42" s="67"/>
      <c r="G42" s="78">
        <v>6</v>
      </c>
      <c r="H42" s="53" t="s">
        <v>33</v>
      </c>
      <c r="I42" s="20">
        <v>13.03</v>
      </c>
      <c r="J42" s="20">
        <v>11.08</v>
      </c>
      <c r="K42" s="20">
        <f t="shared" si="4"/>
        <v>78.17999999999999</v>
      </c>
      <c r="L42" s="20">
        <f t="shared" si="5"/>
        <v>66.48</v>
      </c>
      <c r="M42" s="20">
        <f t="shared" si="6"/>
        <v>144.66</v>
      </c>
    </row>
    <row r="43" spans="1:13" s="61" customFormat="1" ht="12.75" customHeight="1">
      <c r="A43" s="21" t="s">
        <v>83</v>
      </c>
      <c r="B43" s="63">
        <v>43690</v>
      </c>
      <c r="C43" s="112" t="s">
        <v>68</v>
      </c>
      <c r="D43" s="113"/>
      <c r="E43" s="114"/>
      <c r="F43" s="67"/>
      <c r="G43" s="78">
        <v>64</v>
      </c>
      <c r="H43" s="53" t="s">
        <v>33</v>
      </c>
      <c r="I43" s="20">
        <v>9.83</v>
      </c>
      <c r="J43" s="20">
        <v>22.18</v>
      </c>
      <c r="K43" s="20">
        <f t="shared" si="4"/>
        <v>629.12</v>
      </c>
      <c r="L43" s="20">
        <f t="shared" si="5"/>
        <v>1419.52</v>
      </c>
      <c r="M43" s="20">
        <f t="shared" si="6"/>
        <v>2048.64</v>
      </c>
    </row>
    <row r="44" spans="1:13" s="61" customFormat="1" ht="12.75" customHeight="1">
      <c r="A44" s="21" t="s">
        <v>84</v>
      </c>
      <c r="B44" s="63">
        <v>43804</v>
      </c>
      <c r="C44" s="115" t="s">
        <v>69</v>
      </c>
      <c r="D44" s="116"/>
      <c r="E44" s="116"/>
      <c r="F44" s="67"/>
      <c r="G44" s="83">
        <v>15</v>
      </c>
      <c r="H44" s="53" t="s">
        <v>33</v>
      </c>
      <c r="I44" s="20">
        <v>103.34</v>
      </c>
      <c r="J44" s="20">
        <v>36.99</v>
      </c>
      <c r="K44" s="20">
        <f t="shared" si="4"/>
        <v>1550.1000000000001</v>
      </c>
      <c r="L44" s="20">
        <f t="shared" si="5"/>
        <v>554.85</v>
      </c>
      <c r="M44" s="20">
        <f t="shared" si="6"/>
        <v>2104.9500000000003</v>
      </c>
    </row>
    <row r="45" spans="1:13" s="61" customFormat="1" ht="12.75" customHeight="1">
      <c r="A45" s="21" t="s">
        <v>103</v>
      </c>
      <c r="B45" s="87">
        <v>43682</v>
      </c>
      <c r="C45" s="115" t="s">
        <v>70</v>
      </c>
      <c r="D45" s="116"/>
      <c r="E45" s="116"/>
      <c r="F45" s="67"/>
      <c r="G45" s="83">
        <v>47</v>
      </c>
      <c r="H45" s="53"/>
      <c r="I45" s="20">
        <v>156.7</v>
      </c>
      <c r="J45" s="20">
        <v>36.99</v>
      </c>
      <c r="K45" s="20">
        <f t="shared" si="4"/>
        <v>7364.9</v>
      </c>
      <c r="L45" s="20">
        <f t="shared" si="5"/>
        <v>1738.5300000000002</v>
      </c>
      <c r="M45" s="20">
        <f t="shared" si="6"/>
        <v>9103.43</v>
      </c>
    </row>
    <row r="46" spans="1:13" s="61" customFormat="1" ht="12.75" customHeight="1">
      <c r="A46" s="21" t="s">
        <v>104</v>
      </c>
      <c r="B46" s="81">
        <v>43429</v>
      </c>
      <c r="C46" s="112" t="s">
        <v>88</v>
      </c>
      <c r="D46" s="113"/>
      <c r="E46" s="113"/>
      <c r="F46" s="67"/>
      <c r="G46" s="83">
        <v>3</v>
      </c>
      <c r="H46" s="53" t="s">
        <v>33</v>
      </c>
      <c r="I46" s="20">
        <v>183.14</v>
      </c>
      <c r="J46" s="20">
        <v>18.49</v>
      </c>
      <c r="K46" s="20">
        <f t="shared" si="4"/>
        <v>549.42</v>
      </c>
      <c r="L46" s="20">
        <f t="shared" si="5"/>
        <v>55.47</v>
      </c>
      <c r="M46" s="20">
        <f t="shared" si="6"/>
        <v>604.89</v>
      </c>
    </row>
    <row r="47" spans="1:13" s="61" customFormat="1" ht="12.75" customHeight="1">
      <c r="A47" s="23">
        <v>9</v>
      </c>
      <c r="B47" s="80"/>
      <c r="C47" s="104" t="s">
        <v>125</v>
      </c>
      <c r="D47" s="105"/>
      <c r="E47" s="105"/>
      <c r="F47" s="67"/>
      <c r="G47" s="76"/>
      <c r="H47" s="76"/>
      <c r="I47" s="20"/>
      <c r="J47" s="20"/>
      <c r="K47" s="20"/>
      <c r="L47" s="20"/>
      <c r="M47" s="24">
        <f>SUM(M48:M57)</f>
        <v>34945.451400000005</v>
      </c>
    </row>
    <row r="48" spans="1:13" s="85" customFormat="1" ht="12.75" customHeight="1">
      <c r="A48" s="95" t="s">
        <v>73</v>
      </c>
      <c r="B48" s="96" t="s">
        <v>89</v>
      </c>
      <c r="C48" s="91" t="s">
        <v>90</v>
      </c>
      <c r="D48" s="92"/>
      <c r="E48" s="92"/>
      <c r="F48" s="93"/>
      <c r="G48" s="94">
        <v>331</v>
      </c>
      <c r="H48" s="94" t="s">
        <v>26</v>
      </c>
      <c r="I48" s="55">
        <v>14.75</v>
      </c>
      <c r="J48" s="55">
        <v>43.93</v>
      </c>
      <c r="K48" s="55">
        <f t="shared" si="4"/>
        <v>4882.25</v>
      </c>
      <c r="L48" s="55">
        <f aca="true" t="shared" si="7" ref="L48:L55">G48*J48</f>
        <v>14540.83</v>
      </c>
      <c r="M48" s="55">
        <f aca="true" t="shared" si="8" ref="M48:M57">SUM(K48+L48)</f>
        <v>19423.08</v>
      </c>
    </row>
    <row r="49" spans="1:13" s="85" customFormat="1" ht="12.75" customHeight="1">
      <c r="A49" s="95" t="s">
        <v>74</v>
      </c>
      <c r="B49" s="90">
        <v>43236</v>
      </c>
      <c r="C49" s="91" t="s">
        <v>126</v>
      </c>
      <c r="D49" s="92"/>
      <c r="E49" s="92"/>
      <c r="F49" s="93"/>
      <c r="G49" s="94">
        <v>35</v>
      </c>
      <c r="H49" s="94" t="s">
        <v>27</v>
      </c>
      <c r="I49" s="55">
        <v>109.98</v>
      </c>
      <c r="J49" s="55">
        <v>29.33</v>
      </c>
      <c r="K49" s="55">
        <f t="shared" si="4"/>
        <v>3849.3</v>
      </c>
      <c r="L49" s="55">
        <f t="shared" si="7"/>
        <v>1026.55</v>
      </c>
      <c r="M49" s="55">
        <f t="shared" si="8"/>
        <v>4875.85</v>
      </c>
    </row>
    <row r="50" spans="1:13" s="61" customFormat="1" ht="12.75" customHeight="1">
      <c r="A50" s="21" t="s">
        <v>75</v>
      </c>
      <c r="B50" s="61">
        <v>43799</v>
      </c>
      <c r="C50" s="108" t="s">
        <v>91</v>
      </c>
      <c r="D50" s="109"/>
      <c r="E50" s="109"/>
      <c r="F50" s="67"/>
      <c r="G50" s="76">
        <v>82</v>
      </c>
      <c r="H50" s="76" t="s">
        <v>26</v>
      </c>
      <c r="I50" s="20">
        <v>14.33</v>
      </c>
      <c r="J50" s="20">
        <v>8.51</v>
      </c>
      <c r="K50" s="20">
        <f t="shared" si="4"/>
        <v>1175.06</v>
      </c>
      <c r="L50" s="20">
        <f t="shared" si="7"/>
        <v>697.8199999999999</v>
      </c>
      <c r="M50" s="20">
        <f t="shared" si="8"/>
        <v>1872.8799999999999</v>
      </c>
    </row>
    <row r="51" spans="1:13" s="61" customFormat="1" ht="12.75" customHeight="1">
      <c r="A51" s="21" t="s">
        <v>139</v>
      </c>
      <c r="B51" s="80">
        <v>42837</v>
      </c>
      <c r="C51" s="82" t="s">
        <v>92</v>
      </c>
      <c r="D51" s="79"/>
      <c r="E51" s="79"/>
      <c r="F51" s="67"/>
      <c r="G51" s="76">
        <v>41</v>
      </c>
      <c r="H51" s="76" t="s">
        <v>21</v>
      </c>
      <c r="I51" s="20">
        <v>14.24</v>
      </c>
      <c r="J51" s="20">
        <v>16.55</v>
      </c>
      <c r="K51" s="20">
        <f t="shared" si="4"/>
        <v>583.84</v>
      </c>
      <c r="L51" s="20">
        <f t="shared" si="7"/>
        <v>678.5500000000001</v>
      </c>
      <c r="M51" s="20">
        <f t="shared" si="8"/>
        <v>1262.39</v>
      </c>
    </row>
    <row r="52" spans="1:13" s="61" customFormat="1" ht="13.5" customHeight="1">
      <c r="A52" s="21" t="s">
        <v>140</v>
      </c>
      <c r="B52" s="88">
        <v>42586</v>
      </c>
      <c r="C52" s="82" t="s">
        <v>86</v>
      </c>
      <c r="D52" s="89"/>
      <c r="E52" s="89"/>
      <c r="F52" s="67"/>
      <c r="G52" s="76">
        <v>5</v>
      </c>
      <c r="H52" s="76" t="s">
        <v>27</v>
      </c>
      <c r="I52" s="20">
        <v>66.61</v>
      </c>
      <c r="J52" s="20">
        <v>23.47</v>
      </c>
      <c r="K52" s="20">
        <f t="shared" si="4"/>
        <v>333.05</v>
      </c>
      <c r="L52" s="20">
        <f t="shared" si="7"/>
        <v>117.35</v>
      </c>
      <c r="M52" s="20">
        <f t="shared" si="8"/>
        <v>450.4</v>
      </c>
    </row>
    <row r="53" spans="1:13" s="85" customFormat="1" ht="12.75" customHeight="1">
      <c r="A53" s="21" t="s">
        <v>141</v>
      </c>
      <c r="B53" s="90">
        <v>43236</v>
      </c>
      <c r="C53" s="91" t="s">
        <v>127</v>
      </c>
      <c r="D53" s="92"/>
      <c r="E53" s="92"/>
      <c r="F53" s="93"/>
      <c r="G53" s="94">
        <v>23</v>
      </c>
      <c r="H53" s="94" t="s">
        <v>27</v>
      </c>
      <c r="I53" s="55">
        <v>109.98</v>
      </c>
      <c r="J53" s="55">
        <v>29.33</v>
      </c>
      <c r="K53" s="55">
        <f>G53*I53</f>
        <v>2529.54</v>
      </c>
      <c r="L53" s="55">
        <f t="shared" si="7"/>
        <v>674.5899999999999</v>
      </c>
      <c r="M53" s="55">
        <f t="shared" si="8"/>
        <v>3204.13</v>
      </c>
    </row>
    <row r="54" spans="1:13" s="61" customFormat="1" ht="12.75" customHeight="1">
      <c r="A54" s="21" t="s">
        <v>141</v>
      </c>
      <c r="B54" s="97" t="s">
        <v>145</v>
      </c>
      <c r="C54" s="110" t="s">
        <v>146</v>
      </c>
      <c r="D54" s="111"/>
      <c r="E54" s="111"/>
      <c r="F54" s="67"/>
      <c r="G54" s="76">
        <v>41</v>
      </c>
      <c r="H54" s="76" t="s">
        <v>27</v>
      </c>
      <c r="I54" s="20">
        <v>23.63</v>
      </c>
      <c r="J54" s="20">
        <v>20</v>
      </c>
      <c r="K54" s="20">
        <f>G54*I54</f>
        <v>968.8299999999999</v>
      </c>
      <c r="L54" s="20">
        <f t="shared" si="7"/>
        <v>820</v>
      </c>
      <c r="M54" s="20">
        <f t="shared" si="8"/>
        <v>1788.83</v>
      </c>
    </row>
    <row r="55" spans="1:13" s="61" customFormat="1" ht="12.75" customHeight="1">
      <c r="A55" s="21" t="s">
        <v>141</v>
      </c>
      <c r="B55" s="97" t="s">
        <v>145</v>
      </c>
      <c r="C55" s="110" t="s">
        <v>147</v>
      </c>
      <c r="D55" s="111"/>
      <c r="E55" s="111"/>
      <c r="F55" s="67"/>
      <c r="G55" s="76">
        <v>4.7</v>
      </c>
      <c r="H55" s="76" t="s">
        <v>27</v>
      </c>
      <c r="I55" s="20">
        <v>23.63</v>
      </c>
      <c r="J55" s="20">
        <v>20</v>
      </c>
      <c r="K55" s="20">
        <f>G55*I55</f>
        <v>111.06099999999999</v>
      </c>
      <c r="L55" s="20">
        <f t="shared" si="7"/>
        <v>94</v>
      </c>
      <c r="M55" s="20">
        <f t="shared" si="8"/>
        <v>205.06099999999998</v>
      </c>
    </row>
    <row r="56" spans="1:13" ht="15" customHeight="1">
      <c r="A56" s="21" t="s">
        <v>142</v>
      </c>
      <c r="B56" s="74">
        <v>43799</v>
      </c>
      <c r="C56" s="102" t="s">
        <v>47</v>
      </c>
      <c r="D56" s="103"/>
      <c r="E56" s="103"/>
      <c r="F56" s="107"/>
      <c r="G56" s="77">
        <v>67.16</v>
      </c>
      <c r="H56" s="59" t="s">
        <v>26</v>
      </c>
      <c r="I56" s="20">
        <v>14.33</v>
      </c>
      <c r="J56" s="20">
        <v>8.51</v>
      </c>
      <c r="K56" s="20">
        <f>(G56*I56)</f>
        <v>962.4028</v>
      </c>
      <c r="L56" s="20">
        <f>(G56*J56)</f>
        <v>571.5315999999999</v>
      </c>
      <c r="M56" s="20">
        <f t="shared" si="8"/>
        <v>1533.9343999999999</v>
      </c>
    </row>
    <row r="57" spans="1:13" ht="15" customHeight="1">
      <c r="A57" s="21" t="s">
        <v>143</v>
      </c>
      <c r="B57" s="74">
        <v>43799</v>
      </c>
      <c r="C57" s="102" t="s">
        <v>111</v>
      </c>
      <c r="D57" s="103"/>
      <c r="E57" s="103"/>
      <c r="F57" s="107"/>
      <c r="G57" s="26">
        <v>14.4</v>
      </c>
      <c r="H57" s="59" t="s">
        <v>26</v>
      </c>
      <c r="I57" s="20">
        <v>14.33</v>
      </c>
      <c r="J57" s="20">
        <v>8.51</v>
      </c>
      <c r="K57" s="20">
        <f>(G57*I57)</f>
        <v>206.352</v>
      </c>
      <c r="L57" s="20">
        <f>(G57*J57)</f>
        <v>122.544</v>
      </c>
      <c r="M57" s="20">
        <f t="shared" si="8"/>
        <v>328.896</v>
      </c>
    </row>
    <row r="58" spans="1:13" s="61" customFormat="1" ht="15" customHeight="1">
      <c r="A58" s="23">
        <v>10</v>
      </c>
      <c r="B58" s="23"/>
      <c r="C58" s="104" t="s">
        <v>36</v>
      </c>
      <c r="D58" s="105"/>
      <c r="E58" s="105"/>
      <c r="F58" s="86"/>
      <c r="G58" s="58"/>
      <c r="H58" s="59"/>
      <c r="I58" s="20"/>
      <c r="J58" s="20"/>
      <c r="K58" s="20">
        <f t="shared" si="4"/>
        <v>0</v>
      </c>
      <c r="L58" s="20">
        <f t="shared" si="5"/>
        <v>0</v>
      </c>
      <c r="M58" s="24">
        <f>SUM(M59:M64)</f>
        <v>54735.41529999999</v>
      </c>
    </row>
    <row r="59" spans="1:13" s="61" customFormat="1" ht="13.5" customHeight="1">
      <c r="A59" s="21" t="s">
        <v>76</v>
      </c>
      <c r="B59" s="74">
        <v>42780</v>
      </c>
      <c r="C59" s="102" t="s">
        <v>37</v>
      </c>
      <c r="D59" s="103"/>
      <c r="E59" s="103"/>
      <c r="F59" s="107"/>
      <c r="G59" s="26">
        <v>1656.27</v>
      </c>
      <c r="H59" s="59" t="s">
        <v>26</v>
      </c>
      <c r="I59" s="20"/>
      <c r="J59" s="20">
        <v>3.51</v>
      </c>
      <c r="K59" s="20">
        <f t="shared" si="4"/>
        <v>0</v>
      </c>
      <c r="L59" s="20">
        <f t="shared" si="5"/>
        <v>5813.507699999999</v>
      </c>
      <c r="M59" s="20">
        <f t="shared" si="6"/>
        <v>5813.507699999999</v>
      </c>
    </row>
    <row r="60" spans="1:13" s="61" customFormat="1" ht="15" customHeight="1">
      <c r="A60" s="21" t="s">
        <v>77</v>
      </c>
      <c r="B60" s="74">
        <v>42802</v>
      </c>
      <c r="C60" s="102" t="s">
        <v>38</v>
      </c>
      <c r="D60" s="103"/>
      <c r="E60" s="103"/>
      <c r="F60" s="107"/>
      <c r="G60" s="26">
        <v>681.93</v>
      </c>
      <c r="H60" s="53" t="s">
        <v>26</v>
      </c>
      <c r="I60" s="20">
        <v>1.93</v>
      </c>
      <c r="J60" s="20">
        <v>7.71</v>
      </c>
      <c r="K60" s="20">
        <f t="shared" si="4"/>
        <v>1316.1248999999998</v>
      </c>
      <c r="L60" s="20">
        <f t="shared" si="5"/>
        <v>5257.6803</v>
      </c>
      <c r="M60" s="20">
        <f t="shared" si="6"/>
        <v>6573.8052</v>
      </c>
    </row>
    <row r="61" spans="1:13" s="61" customFormat="1" ht="14.25" customHeight="1">
      <c r="A61" s="21" t="s">
        <v>78</v>
      </c>
      <c r="B61" s="74">
        <v>42782</v>
      </c>
      <c r="C61" s="102" t="s">
        <v>39</v>
      </c>
      <c r="D61" s="103"/>
      <c r="E61" s="103"/>
      <c r="F61" s="107"/>
      <c r="G61" s="26">
        <v>1656.27</v>
      </c>
      <c r="H61" s="53" t="s">
        <v>26</v>
      </c>
      <c r="I61" s="20">
        <v>6.86</v>
      </c>
      <c r="J61" s="20">
        <v>13.65</v>
      </c>
      <c r="K61" s="20">
        <f t="shared" si="4"/>
        <v>11362.012200000001</v>
      </c>
      <c r="L61" s="20">
        <f t="shared" si="5"/>
        <v>22608.0855</v>
      </c>
      <c r="M61" s="20">
        <f t="shared" si="6"/>
        <v>33970.0977</v>
      </c>
    </row>
    <row r="62" spans="1:14" s="61" customFormat="1" ht="15" customHeight="1">
      <c r="A62" s="21" t="s">
        <v>79</v>
      </c>
      <c r="B62" s="75">
        <v>42784</v>
      </c>
      <c r="C62" s="102" t="s">
        <v>40</v>
      </c>
      <c r="D62" s="103"/>
      <c r="E62" s="103"/>
      <c r="F62" s="107"/>
      <c r="G62" s="26">
        <v>109.26</v>
      </c>
      <c r="H62" s="53" t="s">
        <v>26</v>
      </c>
      <c r="I62" s="20">
        <v>9.78</v>
      </c>
      <c r="J62" s="20">
        <v>23.8</v>
      </c>
      <c r="K62" s="20">
        <f t="shared" si="4"/>
        <v>1068.5628</v>
      </c>
      <c r="L62" s="20">
        <f t="shared" si="5"/>
        <v>2600.3880000000004</v>
      </c>
      <c r="M62" s="20">
        <f t="shared" si="6"/>
        <v>3668.9508000000005</v>
      </c>
      <c r="N62" s="65"/>
    </row>
    <row r="63" spans="1:14" s="61" customFormat="1" ht="15" customHeight="1">
      <c r="A63" s="21" t="s">
        <v>105</v>
      </c>
      <c r="B63" s="75">
        <v>43908</v>
      </c>
      <c r="C63" s="102" t="s">
        <v>118</v>
      </c>
      <c r="D63" s="103"/>
      <c r="E63" s="103"/>
      <c r="F63" s="107"/>
      <c r="G63" s="26">
        <v>145.97</v>
      </c>
      <c r="H63" s="53" t="s">
        <v>26</v>
      </c>
      <c r="I63" s="20">
        <v>4.41</v>
      </c>
      <c r="J63" s="20">
        <v>7.7</v>
      </c>
      <c r="K63" s="20">
        <f>G63*I63</f>
        <v>643.7277</v>
      </c>
      <c r="L63" s="20">
        <f>G63*J63</f>
        <v>1123.969</v>
      </c>
      <c r="M63" s="20">
        <f>SUM(K63+L63)</f>
        <v>1767.6967</v>
      </c>
      <c r="N63" s="65"/>
    </row>
    <row r="64" spans="1:14" s="61" customFormat="1" ht="15" customHeight="1">
      <c r="A64" s="21" t="s">
        <v>106</v>
      </c>
      <c r="B64" s="75">
        <v>42792</v>
      </c>
      <c r="C64" s="102" t="s">
        <v>119</v>
      </c>
      <c r="D64" s="103"/>
      <c r="E64" s="103"/>
      <c r="F64" s="107"/>
      <c r="G64" s="26">
        <v>61.24</v>
      </c>
      <c r="H64" s="53" t="s">
        <v>26</v>
      </c>
      <c r="I64" s="20">
        <v>25.18</v>
      </c>
      <c r="J64" s="20">
        <v>22.85</v>
      </c>
      <c r="K64" s="20">
        <f>G64*I64</f>
        <v>1542.0232</v>
      </c>
      <c r="L64" s="20">
        <f>G64*J64</f>
        <v>1399.334</v>
      </c>
      <c r="M64" s="20">
        <f>SUM(K64+L64)</f>
        <v>2941.3572000000004</v>
      </c>
      <c r="N64" s="65"/>
    </row>
    <row r="65" spans="1:13" s="61" customFormat="1" ht="15" customHeight="1">
      <c r="A65" s="23">
        <v>11</v>
      </c>
      <c r="B65" s="23"/>
      <c r="C65" s="104" t="s">
        <v>57</v>
      </c>
      <c r="D65" s="105"/>
      <c r="E65" s="105"/>
      <c r="F65" s="86"/>
      <c r="G65" s="58"/>
      <c r="H65" s="53"/>
      <c r="I65" s="20"/>
      <c r="J65" s="20"/>
      <c r="K65" s="20">
        <f t="shared" si="4"/>
        <v>0</v>
      </c>
      <c r="L65" s="20">
        <f t="shared" si="5"/>
        <v>0</v>
      </c>
      <c r="M65" s="24">
        <f>SUM(M66:M71)</f>
        <v>6074.8481</v>
      </c>
    </row>
    <row r="66" spans="1:13" s="61" customFormat="1" ht="12.75" customHeight="1">
      <c r="A66" s="21" t="s">
        <v>45</v>
      </c>
      <c r="B66" s="63">
        <v>43700</v>
      </c>
      <c r="C66" s="102" t="s">
        <v>71</v>
      </c>
      <c r="D66" s="103"/>
      <c r="E66" s="103"/>
      <c r="F66" s="107"/>
      <c r="G66" s="26">
        <v>4</v>
      </c>
      <c r="H66" s="53" t="s">
        <v>33</v>
      </c>
      <c r="I66" s="20">
        <v>9.28</v>
      </c>
      <c r="J66" s="20">
        <v>2.33</v>
      </c>
      <c r="K66" s="20">
        <f t="shared" si="4"/>
        <v>37.12</v>
      </c>
      <c r="L66" s="20">
        <f t="shared" si="5"/>
        <v>9.32</v>
      </c>
      <c r="M66" s="20">
        <f t="shared" si="6"/>
        <v>46.44</v>
      </c>
    </row>
    <row r="67" spans="1:13" s="61" customFormat="1" ht="12.75" customHeight="1">
      <c r="A67" s="21" t="s">
        <v>46</v>
      </c>
      <c r="B67" s="63">
        <v>43730</v>
      </c>
      <c r="C67" s="102" t="s">
        <v>72</v>
      </c>
      <c r="D67" s="103"/>
      <c r="E67" s="103"/>
      <c r="F67" s="107"/>
      <c r="G67" s="26">
        <v>6</v>
      </c>
      <c r="H67" s="53" t="s">
        <v>33</v>
      </c>
      <c r="I67" s="20">
        <v>157.67</v>
      </c>
      <c r="J67" s="20">
        <v>44.38</v>
      </c>
      <c r="K67" s="20">
        <f t="shared" si="4"/>
        <v>946.02</v>
      </c>
      <c r="L67" s="20">
        <f t="shared" si="5"/>
        <v>266.28000000000003</v>
      </c>
      <c r="M67" s="20">
        <f t="shared" si="6"/>
        <v>1212.3</v>
      </c>
    </row>
    <row r="68" spans="1:13" s="61" customFormat="1" ht="12.75" customHeight="1">
      <c r="A68" s="21" t="s">
        <v>53</v>
      </c>
      <c r="B68" s="81">
        <v>47980</v>
      </c>
      <c r="C68" s="102" t="s">
        <v>93</v>
      </c>
      <c r="D68" s="103"/>
      <c r="E68" s="103"/>
      <c r="F68" s="107"/>
      <c r="G68" s="26">
        <v>1</v>
      </c>
      <c r="H68" s="53" t="s">
        <v>33</v>
      </c>
      <c r="I68" s="20">
        <v>323.52</v>
      </c>
      <c r="J68" s="20">
        <v>8.88</v>
      </c>
      <c r="K68" s="20">
        <f>G68*I68</f>
        <v>323.52</v>
      </c>
      <c r="L68" s="20">
        <f>G68*J68</f>
        <v>8.88</v>
      </c>
      <c r="M68" s="20">
        <f>SUM(K68+L68)</f>
        <v>332.4</v>
      </c>
    </row>
    <row r="69" spans="1:13" s="61" customFormat="1" ht="12.75" customHeight="1">
      <c r="A69" s="21" t="s">
        <v>80</v>
      </c>
      <c r="B69" s="84">
        <v>43911</v>
      </c>
      <c r="C69" s="102" t="s">
        <v>112</v>
      </c>
      <c r="D69" s="103"/>
      <c r="E69" s="103"/>
      <c r="F69" s="107"/>
      <c r="G69" s="26">
        <v>6.65</v>
      </c>
      <c r="H69" s="53" t="s">
        <v>21</v>
      </c>
      <c r="I69" s="20">
        <v>118.85</v>
      </c>
      <c r="J69" s="20">
        <v>40.42</v>
      </c>
      <c r="K69" s="20">
        <f>G69*I69</f>
        <v>790.3525</v>
      </c>
      <c r="L69" s="20">
        <f>G69*J69</f>
        <v>268.793</v>
      </c>
      <c r="M69" s="20">
        <f>SUM(K69+L69)</f>
        <v>1059.1455</v>
      </c>
    </row>
    <row r="70" spans="1:13" s="61" customFormat="1" ht="12.75" customHeight="1">
      <c r="A70" s="21"/>
      <c r="B70" s="88">
        <v>42874</v>
      </c>
      <c r="C70" s="102" t="s">
        <v>144</v>
      </c>
      <c r="D70" s="103"/>
      <c r="E70" s="103"/>
      <c r="F70" s="107"/>
      <c r="G70" s="26">
        <v>14.4</v>
      </c>
      <c r="H70" s="53" t="s">
        <v>21</v>
      </c>
      <c r="I70" s="20">
        <v>63.14</v>
      </c>
      <c r="J70" s="20">
        <v>7.5</v>
      </c>
      <c r="K70" s="20">
        <f>G70*I70</f>
        <v>909.216</v>
      </c>
      <c r="L70" s="20">
        <f>G70*J70</f>
        <v>108</v>
      </c>
      <c r="M70" s="20">
        <f>SUM(K70+L70)</f>
        <v>1017.216</v>
      </c>
    </row>
    <row r="71" spans="1:14" s="61" customFormat="1" ht="13.5" customHeight="1">
      <c r="A71" s="21" t="s">
        <v>81</v>
      </c>
      <c r="B71" s="74">
        <v>42846</v>
      </c>
      <c r="C71" s="102" t="s">
        <v>58</v>
      </c>
      <c r="D71" s="103"/>
      <c r="E71" s="103"/>
      <c r="F71" s="47"/>
      <c r="G71" s="26">
        <v>410.81</v>
      </c>
      <c r="H71" s="53" t="s">
        <v>26</v>
      </c>
      <c r="I71" s="20"/>
      <c r="J71" s="20">
        <v>5.86</v>
      </c>
      <c r="K71" s="20">
        <f t="shared" si="4"/>
        <v>0</v>
      </c>
      <c r="L71" s="20">
        <f t="shared" si="5"/>
        <v>2407.3466000000003</v>
      </c>
      <c r="M71" s="20">
        <f t="shared" si="6"/>
        <v>2407.3466000000003</v>
      </c>
      <c r="N71" s="65"/>
    </row>
    <row r="72" spans="1:14" s="28" customFormat="1" ht="15" customHeight="1">
      <c r="A72" s="30"/>
      <c r="B72" s="30"/>
      <c r="C72" s="104" t="s">
        <v>24</v>
      </c>
      <c r="D72" s="105"/>
      <c r="E72" s="105"/>
      <c r="F72" s="106"/>
      <c r="G72" s="29"/>
      <c r="H72" s="52"/>
      <c r="I72" s="24"/>
      <c r="J72" s="24"/>
      <c r="K72" s="24"/>
      <c r="L72" s="24"/>
      <c r="M72" s="42">
        <f>SUM(M6+M11+M18+M21+M24+M30+M32+M34+M47+M58+M65)</f>
        <v>170345.3975</v>
      </c>
      <c r="N72" s="27"/>
    </row>
    <row r="73" ht="12.75">
      <c r="C73" s="32" t="s">
        <v>52</v>
      </c>
    </row>
  </sheetData>
  <sheetProtection/>
  <mergeCells count="64">
    <mergeCell ref="C22:E22"/>
    <mergeCell ref="C45:E45"/>
    <mergeCell ref="C40:E40"/>
    <mergeCell ref="C37:E37"/>
    <mergeCell ref="C56:F56"/>
    <mergeCell ref="C29:E29"/>
    <mergeCell ref="C14:F14"/>
    <mergeCell ref="C16:E16"/>
    <mergeCell ref="C26:E26"/>
    <mergeCell ref="C32:E32"/>
    <mergeCell ref="C35:E35"/>
    <mergeCell ref="C21:F21"/>
    <mergeCell ref="C28:E28"/>
    <mergeCell ref="C30:F30"/>
    <mergeCell ref="C72:F72"/>
    <mergeCell ref="C61:F61"/>
    <mergeCell ref="C62:F62"/>
    <mergeCell ref="C59:F59"/>
    <mergeCell ref="C60:F60"/>
    <mergeCell ref="C71:E71"/>
    <mergeCell ref="C69:F69"/>
    <mergeCell ref="C70:F70"/>
    <mergeCell ref="C68:F68"/>
    <mergeCell ref="C66:F66"/>
    <mergeCell ref="C5:F5"/>
    <mergeCell ref="C6:F6"/>
    <mergeCell ref="C18:F18"/>
    <mergeCell ref="C19:F19"/>
    <mergeCell ref="C20:F20"/>
    <mergeCell ref="C11:F11"/>
    <mergeCell ref="C12:F12"/>
    <mergeCell ref="C15:F15"/>
    <mergeCell ref="C17:F17"/>
    <mergeCell ref="C13:F13"/>
    <mergeCell ref="C7:F7"/>
    <mergeCell ref="C34:E34"/>
    <mergeCell ref="C27:E27"/>
    <mergeCell ref="C10:E10"/>
    <mergeCell ref="C8:F8"/>
    <mergeCell ref="C9:F9"/>
    <mergeCell ref="C24:F24"/>
    <mergeCell ref="C23:E23"/>
    <mergeCell ref="C33:E33"/>
    <mergeCell ref="C31:F31"/>
    <mergeCell ref="C67:F67"/>
    <mergeCell ref="C38:E38"/>
    <mergeCell ref="C44:E44"/>
    <mergeCell ref="C43:E43"/>
    <mergeCell ref="C46:E46"/>
    <mergeCell ref="C54:E54"/>
    <mergeCell ref="C58:E58"/>
    <mergeCell ref="C63:F63"/>
    <mergeCell ref="C65:E65"/>
    <mergeCell ref="C50:E50"/>
    <mergeCell ref="C57:F57"/>
    <mergeCell ref="C64:F64"/>
    <mergeCell ref="C42:E42"/>
    <mergeCell ref="C41:E41"/>
    <mergeCell ref="C25:E25"/>
    <mergeCell ref="C55:E55"/>
    <mergeCell ref="C47:E47"/>
    <mergeCell ref="C36:E36"/>
    <mergeCell ref="C39:E39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alvaro</cp:lastModifiedBy>
  <cp:lastPrinted>2017-07-18T18:33:34Z</cp:lastPrinted>
  <dcterms:created xsi:type="dcterms:W3CDTF">2003-08-12T17:28:49Z</dcterms:created>
  <dcterms:modified xsi:type="dcterms:W3CDTF">2017-08-11T15:58:55Z</dcterms:modified>
  <cp:category/>
  <cp:version/>
  <cp:contentType/>
  <cp:contentStatus/>
</cp:coreProperties>
</file>