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690" windowHeight="6285" activeTab="0"/>
  </bookViews>
  <sheets>
    <sheet name="Reforma  (3)" sheetId="1" r:id="rId1"/>
  </sheets>
  <definedNames>
    <definedName name="_xlnm.Print_Titles" localSheetId="0">'Reforma  (3)'!$1:$5</definedName>
  </definedNames>
  <calcPr fullCalcOnLoad="1"/>
</workbook>
</file>

<file path=xl/sharedStrings.xml><?xml version="1.0" encoding="utf-8"?>
<sst xmlns="http://schemas.openxmlformats.org/spreadsheetml/2006/main" count="137" uniqueCount="108">
  <si>
    <t>ORÇAMENTO ANALÍTICO</t>
  </si>
  <si>
    <t>DESCRIÇÃO:</t>
  </si>
  <si>
    <t>Local:</t>
  </si>
  <si>
    <t>Município:</t>
  </si>
  <si>
    <t>CAPIVARI DE BAIXO</t>
  </si>
  <si>
    <t>Item</t>
  </si>
  <si>
    <t>Especificação</t>
  </si>
  <si>
    <t>Quant.</t>
  </si>
  <si>
    <t>Un</t>
  </si>
  <si>
    <t>Unitário
Material</t>
  </si>
  <si>
    <t>Unitário Mão de Obra</t>
  </si>
  <si>
    <t>Total-Material</t>
  </si>
  <si>
    <t>Total Mão
de Obra</t>
  </si>
  <si>
    <t>Total     R$</t>
  </si>
  <si>
    <t>1.1</t>
  </si>
  <si>
    <t>1.2</t>
  </si>
  <si>
    <t>POSTO DE SAÚDE VILA FLOR</t>
  </si>
  <si>
    <t>TOTAL</t>
  </si>
  <si>
    <t>Capivari de Baixo - SC</t>
  </si>
  <si>
    <t>m²</t>
  </si>
  <si>
    <t>Área Total</t>
  </si>
  <si>
    <t>Edificação</t>
  </si>
  <si>
    <t>PINTURA</t>
  </si>
  <si>
    <t>Cod.</t>
  </si>
  <si>
    <t>Referencial de preços DEINFRA agosto/2011</t>
  </si>
  <si>
    <t>Limpeza de alvenaria para pintura</t>
  </si>
  <si>
    <t>m</t>
  </si>
  <si>
    <t>Condutor de pvc rigido 88mm</t>
  </si>
  <si>
    <t>Cobertura com telha fibrocimento 6mm</t>
  </si>
  <si>
    <t>Cumieira para telha 6mm</t>
  </si>
  <si>
    <t>1.5</t>
  </si>
  <si>
    <t>SERVIÇOS PRELIMINARES</t>
  </si>
  <si>
    <t>Retirada de telhamento de telha fibrocimento</t>
  </si>
  <si>
    <t>PAVIMENTAÇÃO</t>
  </si>
  <si>
    <t>5.2</t>
  </si>
  <si>
    <t>Demolição de reboco</t>
  </si>
  <si>
    <t>Carga manual e transporte entulho /caminhão</t>
  </si>
  <si>
    <t>m³</t>
  </si>
  <si>
    <t>REVESTIMENTOS</t>
  </si>
  <si>
    <t>3.1</t>
  </si>
  <si>
    <t>Chapisco para reboco</t>
  </si>
  <si>
    <t>Massa única 15mm arg. Regular ca-ar 1:5+20%ci</t>
  </si>
  <si>
    <t>3.3</t>
  </si>
  <si>
    <t>5.1</t>
  </si>
  <si>
    <t>INSTALAÇÕES ELÉTRICAS</t>
  </si>
  <si>
    <t>Fio isolado 2.5 mm²</t>
  </si>
  <si>
    <t>PAREDES, PAINÉIS E ESQUADRIAS</t>
  </si>
  <si>
    <t>Alvenaria tijolo 6f 15cm</t>
  </si>
  <si>
    <t>un</t>
  </si>
  <si>
    <t>Pintura  e demarcação das faixas quadra e equipamentos</t>
  </si>
  <si>
    <t>2.2</t>
  </si>
  <si>
    <t>2.3</t>
  </si>
  <si>
    <t>4.1</t>
  </si>
  <si>
    <t>4.2</t>
  </si>
  <si>
    <t>4.3</t>
  </si>
  <si>
    <t>4.4</t>
  </si>
  <si>
    <t>4.5</t>
  </si>
  <si>
    <t>4.6</t>
  </si>
  <si>
    <t>7.2</t>
  </si>
  <si>
    <t>7.3</t>
  </si>
  <si>
    <t>7.4</t>
  </si>
  <si>
    <t>COBERTURA E PROTEÇÕES</t>
  </si>
  <si>
    <t>Reforma quadras de esporte E.M.E.B. SANTO ANDRÉ</t>
  </si>
  <si>
    <t>Rua Danil Thomaz de Oliveira</t>
  </si>
  <si>
    <t>450,00m²</t>
  </si>
  <si>
    <t>Calçada concreto desempenado com 6cm (passeio)</t>
  </si>
  <si>
    <t>Colocação de meio fio pre moldado (passeio)</t>
  </si>
  <si>
    <t>Aterro molhado e apiloado manualmente (passeio)</t>
  </si>
  <si>
    <t>COMP</t>
  </si>
  <si>
    <t>Piso podotátil direcional 41x41 3cm colocado</t>
  </si>
  <si>
    <t>Piso podotátil alerta 41x41 3cm colocado</t>
  </si>
  <si>
    <t xml:space="preserve">Espalhamento pó de brita c/ aquisição </t>
  </si>
  <si>
    <t>Tirante de cabo de aço 5/8"</t>
  </si>
  <si>
    <t>Fio liso nº 12</t>
  </si>
  <si>
    <t>Portão   tubo galvanizado 1.1/4"  c/ tela  pintado</t>
  </si>
  <si>
    <t>Tela de arame galvanizado revestido fio12#8 p/ alambrado</t>
  </si>
  <si>
    <t xml:space="preserve">Abrigo provisório de pinus </t>
  </si>
  <si>
    <t>Tapume compensado 6mm altura 2,20</t>
  </si>
  <si>
    <t>Projetor retangular para quadra de esportes</t>
  </si>
  <si>
    <t>Caixa de passagem 4x4" quadrada</t>
  </si>
  <si>
    <t>Disjuntor monopolar DQ 15A</t>
  </si>
  <si>
    <t>Eletroduto pvc rigido roscável 3/4"</t>
  </si>
  <si>
    <t>Curva 90 pvc roscável 3/4"</t>
  </si>
  <si>
    <t>pç</t>
  </si>
  <si>
    <t xml:space="preserve">Selador Acrilico </t>
  </si>
  <si>
    <t>Pintura Esm.Sint. Sup. metalica F+ 2 demão</t>
  </si>
  <si>
    <t xml:space="preserve">Pintura acrilica - 2 demãos </t>
  </si>
  <si>
    <t>1.3</t>
  </si>
  <si>
    <t>1.4</t>
  </si>
  <si>
    <t>2.1</t>
  </si>
  <si>
    <t>2.4</t>
  </si>
  <si>
    <t>3.2</t>
  </si>
  <si>
    <t>3.4</t>
  </si>
  <si>
    <t>6.1</t>
  </si>
  <si>
    <t>6.2</t>
  </si>
  <si>
    <t>6.3</t>
  </si>
  <si>
    <t>6.4</t>
  </si>
  <si>
    <t>6.5</t>
  </si>
  <si>
    <t>6.6</t>
  </si>
  <si>
    <t>7.5</t>
  </si>
  <si>
    <t xml:space="preserve">Placas para tabela basquete </t>
  </si>
  <si>
    <t>Redes para futebol de salão</t>
  </si>
  <si>
    <t>Redes nylon para proteção s/ estrutura</t>
  </si>
  <si>
    <t>8.1</t>
  </si>
  <si>
    <t>8.2</t>
  </si>
  <si>
    <t>8.3</t>
  </si>
  <si>
    <t>OBRAS COMPLEMENTARES</t>
  </si>
  <si>
    <t>7.1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</si>
</sst>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00"/>
    <numFmt numFmtId="179" formatCode="#,##0.0000"/>
    <numFmt numFmtId="180" formatCode="#,##0.00;[Red]#,##0.00"/>
    <numFmt numFmtId="181" formatCode="0.0"/>
    <numFmt numFmtId="182" formatCode="0_ 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i/>
      <sz val="9"/>
      <color indexed="12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indexed="48"/>
      <name val="Arial"/>
      <family val="2"/>
    </font>
    <font>
      <u val="single"/>
      <sz val="10"/>
      <color indexed="36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4" fillId="0" borderId="0" applyNumberFormat="0" applyFill="0" applyBorder="0" applyProtection="0">
      <alignment horizontal="left" vertical="top"/>
    </xf>
    <xf numFmtId="0" fontId="14" fillId="0" borderId="0" applyNumberFormat="0" applyFill="0" applyBorder="0" applyProtection="0">
      <alignment horizontal="left" vertical="top"/>
    </xf>
    <xf numFmtId="0" fontId="1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right" vertical="center"/>
      <protection locked="0"/>
    </xf>
    <xf numFmtId="4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4" fontId="9" fillId="0" borderId="15" xfId="0" applyNumberFormat="1" applyFont="1" applyBorder="1" applyAlignment="1">
      <alignment/>
    </xf>
    <xf numFmtId="0" fontId="10" fillId="0" borderId="14" xfId="0" applyFont="1" applyFill="1" applyBorder="1" applyAlignment="1" applyProtection="1">
      <alignment horizontal="right" vertical="center"/>
      <protection locked="0"/>
    </xf>
    <xf numFmtId="4" fontId="7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" fontId="9" fillId="0" borderId="15" xfId="0" applyNumberFormat="1" applyFont="1" applyBorder="1" applyAlignment="1" applyProtection="1">
      <alignment/>
      <protection locked="0"/>
    </xf>
    <xf numFmtId="0" fontId="8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/>
      <protection locked="0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4" fontId="6" fillId="0" borderId="18" xfId="0" applyNumberFormat="1" applyFont="1" applyFill="1" applyBorder="1" applyAlignment="1" applyProtection="1">
      <alignment horizontal="left" vertical="center"/>
      <protection locked="0"/>
    </xf>
    <xf numFmtId="4" fontId="9" fillId="0" borderId="15" xfId="56" applyNumberFormat="1" applyFont="1" applyBorder="1" applyAlignment="1">
      <alignment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right" vertical="center" wrapText="1"/>
    </xf>
    <xf numFmtId="0" fontId="9" fillId="0" borderId="1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4" fontId="13" fillId="0" borderId="15" xfId="0" applyNumberFormat="1" applyFont="1" applyBorder="1" applyAlignment="1" applyProtection="1">
      <alignment/>
      <protection locked="0"/>
    </xf>
    <xf numFmtId="0" fontId="13" fillId="0" borderId="15" xfId="0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7" fillId="0" borderId="15" xfId="0" applyFont="1" applyBorder="1" applyAlignment="1">
      <alignment horizontal="center" vertical="center" wrapText="1"/>
    </xf>
    <xf numFmtId="171" fontId="6" fillId="0" borderId="17" xfId="56" applyFont="1" applyFill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wrapText="1"/>
      <protection locked="0"/>
    </xf>
    <xf numFmtId="4" fontId="53" fillId="0" borderId="15" xfId="0" applyNumberFormat="1" applyFont="1" applyBorder="1" applyAlignment="1">
      <alignment/>
    </xf>
    <xf numFmtId="0" fontId="7" fillId="33" borderId="19" xfId="0" applyFont="1" applyFill="1" applyBorder="1" applyAlignment="1" applyProtection="1">
      <alignment horizontal="left" wrapText="1"/>
      <protection locked="0"/>
    </xf>
    <xf numFmtId="4" fontId="7" fillId="33" borderId="15" xfId="0" applyNumberFormat="1" applyFont="1" applyFill="1" applyBorder="1" applyAlignment="1" applyProtection="1">
      <alignment horizontal="right"/>
      <protection locked="0"/>
    </xf>
    <xf numFmtId="0" fontId="7" fillId="33" borderId="15" xfId="51" applyFont="1" applyFill="1" applyBorder="1" applyAlignment="1">
      <alignment horizontal="left" vertical="center"/>
    </xf>
    <xf numFmtId="0" fontId="7" fillId="33" borderId="15" xfId="52" applyFont="1" applyFill="1" applyBorder="1" applyAlignment="1">
      <alignment horizontal="left" vertical="center"/>
      <protection/>
    </xf>
    <xf numFmtId="0" fontId="7" fillId="33" borderId="20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20" xfId="0" applyFont="1" applyBorder="1" applyAlignment="1" applyProtection="1">
      <alignment horizontal="left" wrapText="1"/>
      <protection locked="0"/>
    </xf>
    <xf numFmtId="0" fontId="7" fillId="0" borderId="15" xfId="0" applyFont="1" applyBorder="1" applyAlignment="1">
      <alignment horizontal="right"/>
    </xf>
    <xf numFmtId="4" fontId="7" fillId="0" borderId="21" xfId="0" applyNumberFormat="1" applyFont="1" applyBorder="1" applyAlignment="1">
      <alignment/>
    </xf>
    <xf numFmtId="0" fontId="7" fillId="33" borderId="13" xfId="52" applyFont="1" applyFill="1" applyBorder="1" applyAlignment="1">
      <alignment horizontal="left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2" fillId="0" borderId="15" xfId="0" applyFont="1" applyBorder="1" applyAlignment="1">
      <alignment vertical="center" wrapText="1"/>
    </xf>
    <xf numFmtId="0" fontId="9" fillId="0" borderId="15" xfId="0" applyFont="1" applyBorder="1" applyAlignment="1">
      <alignment/>
    </xf>
    <xf numFmtId="182" fontId="7" fillId="33" borderId="15" xfId="52" applyNumberFormat="1" applyFont="1" applyFill="1" applyBorder="1" applyAlignment="1">
      <alignment vertical="center"/>
      <protection/>
    </xf>
    <xf numFmtId="0" fontId="7" fillId="33" borderId="22" xfId="52" applyFont="1" applyFill="1" applyBorder="1" applyAlignment="1">
      <alignment vertical="center"/>
      <protection/>
    </xf>
    <xf numFmtId="0" fontId="7" fillId="0" borderId="0" xfId="0" applyFont="1" applyAlignment="1">
      <alignment/>
    </xf>
    <xf numFmtId="0" fontId="7" fillId="33" borderId="1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0" borderId="15" xfId="0" applyFont="1" applyBorder="1" applyAlignment="1">
      <alignment/>
    </xf>
    <xf numFmtId="4" fontId="7" fillId="33" borderId="15" xfId="0" applyNumberFormat="1" applyFont="1" applyFill="1" applyBorder="1" applyAlignment="1" applyProtection="1">
      <alignment/>
      <protection locked="0"/>
    </xf>
    <xf numFmtId="0" fontId="7" fillId="33" borderId="22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 horizontal="left" wrapText="1"/>
    </xf>
    <xf numFmtId="0" fontId="12" fillId="0" borderId="22" xfId="0" applyFont="1" applyBorder="1" applyAlignment="1" applyProtection="1">
      <alignment horizontal="left" wrapText="1"/>
      <protection locked="0"/>
    </xf>
    <xf numFmtId="0" fontId="12" fillId="0" borderId="20" xfId="0" applyFont="1" applyBorder="1" applyAlignment="1" applyProtection="1">
      <alignment horizontal="left" wrapText="1"/>
      <protection locked="0"/>
    </xf>
    <xf numFmtId="0" fontId="12" fillId="0" borderId="19" xfId="0" applyFont="1" applyBorder="1" applyAlignment="1" applyProtection="1">
      <alignment horizontal="left" wrapText="1"/>
      <protection locked="0"/>
    </xf>
    <xf numFmtId="0" fontId="7" fillId="0" borderId="22" xfId="0" applyFont="1" applyBorder="1" applyAlignment="1" applyProtection="1">
      <alignment horizontal="left" wrapText="1"/>
      <protection locked="0"/>
    </xf>
    <xf numFmtId="0" fontId="7" fillId="0" borderId="20" xfId="0" applyFont="1" applyBorder="1" applyAlignment="1" applyProtection="1">
      <alignment horizontal="left" wrapText="1"/>
      <protection locked="0"/>
    </xf>
    <xf numFmtId="0" fontId="7" fillId="0" borderId="19" xfId="0" applyFont="1" applyBorder="1" applyAlignment="1" applyProtection="1">
      <alignment horizontal="left" wrapTex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33" borderId="22" xfId="52" applyFont="1" applyFill="1" applyBorder="1" applyAlignment="1">
      <alignment horizontal="left" vertical="center"/>
      <protection/>
    </xf>
    <xf numFmtId="0" fontId="7" fillId="33" borderId="20" xfId="52" applyFont="1" applyFill="1" applyBorder="1" applyAlignment="1">
      <alignment horizontal="left" vertical="center"/>
      <protection/>
    </xf>
    <xf numFmtId="0" fontId="7" fillId="33" borderId="19" xfId="52" applyFont="1" applyFill="1" applyBorder="1" applyAlignment="1">
      <alignment horizontal="left" vertical="center"/>
      <protection/>
    </xf>
    <xf numFmtId="0" fontId="7" fillId="33" borderId="22" xfId="51" applyFont="1" applyFill="1" applyBorder="1" applyAlignment="1">
      <alignment horizontal="left" vertical="center"/>
    </xf>
    <xf numFmtId="0" fontId="7" fillId="33" borderId="20" xfId="51" applyFont="1" applyFill="1" applyBorder="1" applyAlignment="1">
      <alignment horizontal="left" vertical="center"/>
    </xf>
    <xf numFmtId="0" fontId="9" fillId="0" borderId="22" xfId="0" applyFont="1" applyBorder="1" applyAlignment="1" applyProtection="1">
      <alignment horizontal="left" wrapText="1"/>
      <protection locked="0"/>
    </xf>
    <xf numFmtId="0" fontId="9" fillId="0" borderId="20" xfId="0" applyFont="1" applyBorder="1" applyAlignment="1" applyProtection="1">
      <alignment horizontal="left" wrapText="1"/>
      <protection locked="0"/>
    </xf>
    <xf numFmtId="0" fontId="9" fillId="0" borderId="19" xfId="0" applyFont="1" applyBorder="1" applyAlignment="1" applyProtection="1">
      <alignment horizontal="left" wrapText="1"/>
      <protection locked="0"/>
    </xf>
    <xf numFmtId="0" fontId="54" fillId="33" borderId="22" xfId="0" applyFont="1" applyFill="1" applyBorder="1" applyAlignment="1">
      <alignment horizontal="left" wrapText="1"/>
    </xf>
    <xf numFmtId="0" fontId="54" fillId="33" borderId="20" xfId="0" applyFont="1" applyFill="1" applyBorder="1" applyAlignment="1">
      <alignment horizontal="left" wrapText="1"/>
    </xf>
    <xf numFmtId="0" fontId="54" fillId="33" borderId="19" xfId="0" applyFont="1" applyFill="1" applyBorder="1" applyAlignment="1">
      <alignment horizontal="left" wrapText="1"/>
    </xf>
    <xf numFmtId="0" fontId="7" fillId="33" borderId="19" xfId="0" applyFont="1" applyFill="1" applyBorder="1" applyAlignment="1">
      <alignment horizontal="left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0</xdr:rowOff>
    </xdr:from>
    <xdr:to>
      <xdr:col>2</xdr:col>
      <xdr:colOff>1143000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981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1143000</xdr:colOff>
      <xdr:row>3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981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A46" sqref="A46"/>
    </sheetView>
  </sheetViews>
  <sheetFormatPr defaultColWidth="9.140625" defaultRowHeight="12.75"/>
  <cols>
    <col min="1" max="1" width="4.8515625" style="31" customWidth="1"/>
    <col min="2" max="2" width="7.8515625" style="32" customWidth="1"/>
    <col min="3" max="3" width="23.140625" style="32" customWidth="1"/>
    <col min="4" max="4" width="6.00390625" style="32" customWidth="1"/>
    <col min="5" max="5" width="16.28125" style="31" customWidth="1"/>
    <col min="6" max="6" width="5.57421875" style="31" hidden="1" customWidth="1"/>
    <col min="7" max="7" width="8.140625" style="55" customWidth="1"/>
    <col min="8" max="8" width="4.7109375" style="52" customWidth="1"/>
    <col min="9" max="9" width="8.140625" style="33" customWidth="1"/>
    <col min="10" max="10" width="9.00390625" style="33" customWidth="1"/>
    <col min="11" max="11" width="11.8515625" style="34" customWidth="1"/>
    <col min="12" max="13" width="13.00390625" style="34" customWidth="1"/>
    <col min="14" max="14" width="9.140625" style="27" customWidth="1"/>
    <col min="15" max="15" width="9.28125" style="27" bestFit="1" customWidth="1"/>
    <col min="16" max="16" width="10.28125" style="27" bestFit="1" customWidth="1"/>
    <col min="17" max="16384" width="9.140625" style="27" customWidth="1"/>
  </cols>
  <sheetData>
    <row r="1" spans="1:13" s="6" customFormat="1" ht="21" customHeight="1">
      <c r="A1" s="1"/>
      <c r="B1" s="74"/>
      <c r="C1" s="2"/>
      <c r="D1" s="3" t="s">
        <v>0</v>
      </c>
      <c r="E1" s="4"/>
      <c r="F1" s="4"/>
      <c r="G1" s="57"/>
      <c r="H1" s="46"/>
      <c r="I1" s="5"/>
      <c r="J1" s="5"/>
      <c r="K1" s="38"/>
      <c r="L1" s="38"/>
      <c r="M1" s="39"/>
    </row>
    <row r="2" spans="1:13" s="6" customFormat="1" ht="17.25" customHeight="1">
      <c r="A2" s="7"/>
      <c r="B2" s="7"/>
      <c r="C2" s="8"/>
      <c r="D2" s="8" t="s">
        <v>1</v>
      </c>
      <c r="E2" s="8"/>
      <c r="F2" s="9" t="s">
        <v>16</v>
      </c>
      <c r="G2" s="58" t="s">
        <v>62</v>
      </c>
      <c r="H2" s="47"/>
      <c r="I2" s="11"/>
      <c r="J2" s="10"/>
      <c r="K2" s="35"/>
      <c r="L2" s="35"/>
      <c r="M2" s="40"/>
    </row>
    <row r="3" spans="1:13" s="6" customFormat="1" ht="17.25" customHeight="1">
      <c r="A3" s="12"/>
      <c r="B3" s="75"/>
      <c r="C3" s="13"/>
      <c r="D3" s="8" t="s">
        <v>2</v>
      </c>
      <c r="E3" s="9"/>
      <c r="F3" s="14"/>
      <c r="G3" s="58" t="s">
        <v>63</v>
      </c>
      <c r="H3" s="48"/>
      <c r="I3" s="11"/>
      <c r="J3" s="10"/>
      <c r="K3" s="43" t="s">
        <v>20</v>
      </c>
      <c r="L3" s="10" t="s">
        <v>21</v>
      </c>
      <c r="M3" s="60" t="s">
        <v>64</v>
      </c>
    </row>
    <row r="4" spans="1:13" s="6" customFormat="1" ht="17.25" customHeight="1">
      <c r="A4" s="15"/>
      <c r="B4" s="76"/>
      <c r="C4" s="16"/>
      <c r="D4" s="17" t="s">
        <v>3</v>
      </c>
      <c r="E4" s="17"/>
      <c r="F4" s="18" t="s">
        <v>4</v>
      </c>
      <c r="G4" s="58" t="s">
        <v>18</v>
      </c>
      <c r="H4" s="25"/>
      <c r="I4" s="25"/>
      <c r="K4" s="36"/>
      <c r="L4" s="19"/>
      <c r="M4" s="41"/>
    </row>
    <row r="5" spans="1:13" s="22" customFormat="1" ht="38.25" customHeight="1">
      <c r="A5" s="44" t="s">
        <v>5</v>
      </c>
      <c r="B5" s="77" t="s">
        <v>23</v>
      </c>
      <c r="C5" s="94" t="s">
        <v>6</v>
      </c>
      <c r="D5" s="95"/>
      <c r="E5" s="95"/>
      <c r="F5" s="96"/>
      <c r="G5" s="59" t="s">
        <v>7</v>
      </c>
      <c r="H5" s="49" t="s">
        <v>8</v>
      </c>
      <c r="I5" s="45" t="s">
        <v>9</v>
      </c>
      <c r="J5" s="45" t="s">
        <v>10</v>
      </c>
      <c r="K5" s="37" t="s">
        <v>11</v>
      </c>
      <c r="L5" s="37" t="s">
        <v>12</v>
      </c>
      <c r="M5" s="37" t="s">
        <v>13</v>
      </c>
    </row>
    <row r="6" spans="1:13" s="28" customFormat="1" ht="15" customHeight="1">
      <c r="A6" s="23">
        <v>1</v>
      </c>
      <c r="B6" s="78"/>
      <c r="C6" s="88" t="s">
        <v>31</v>
      </c>
      <c r="D6" s="89"/>
      <c r="E6" s="89"/>
      <c r="F6" s="90"/>
      <c r="G6" s="29"/>
      <c r="H6" s="50"/>
      <c r="I6" s="62"/>
      <c r="J6" s="62"/>
      <c r="K6" s="20">
        <f aca="true" t="shared" si="0" ref="K6:K15">(G6*I6)</f>
        <v>0</v>
      </c>
      <c r="L6" s="20">
        <f aca="true" t="shared" si="1" ref="L6:L15">(G6*J6)</f>
        <v>0</v>
      </c>
      <c r="M6" s="24">
        <f>SUM(M7:M11)</f>
        <v>14222.266899999999</v>
      </c>
    </row>
    <row r="7" spans="1:13" ht="15" customHeight="1">
      <c r="A7" s="21" t="s">
        <v>14</v>
      </c>
      <c r="B7" s="69">
        <v>42566</v>
      </c>
      <c r="C7" s="91" t="s">
        <v>76</v>
      </c>
      <c r="D7" s="92"/>
      <c r="E7" s="92"/>
      <c r="F7" s="93"/>
      <c r="G7" s="26">
        <v>12</v>
      </c>
      <c r="H7" s="51" t="s">
        <v>19</v>
      </c>
      <c r="I7" s="20">
        <v>62.55</v>
      </c>
      <c r="J7" s="20">
        <v>178.03</v>
      </c>
      <c r="K7" s="20">
        <f t="shared" si="0"/>
        <v>750.5999999999999</v>
      </c>
      <c r="L7" s="20">
        <f t="shared" si="1"/>
        <v>2136.36</v>
      </c>
      <c r="M7" s="20">
        <f>SUM(K7+L7)</f>
        <v>2886.96</v>
      </c>
    </row>
    <row r="8" spans="1:13" ht="12.75" customHeight="1">
      <c r="A8" s="21" t="s">
        <v>15</v>
      </c>
      <c r="B8" s="79">
        <v>42556</v>
      </c>
      <c r="C8" s="97" t="s">
        <v>32</v>
      </c>
      <c r="D8" s="98"/>
      <c r="E8" s="99"/>
      <c r="F8" s="61"/>
      <c r="G8" s="26">
        <v>450</v>
      </c>
      <c r="H8" s="51" t="s">
        <v>19</v>
      </c>
      <c r="I8" s="20"/>
      <c r="J8" s="20">
        <v>3.46</v>
      </c>
      <c r="K8" s="20">
        <f t="shared" si="0"/>
        <v>0</v>
      </c>
      <c r="L8" s="20">
        <f t="shared" si="1"/>
        <v>1557</v>
      </c>
      <c r="M8" s="20">
        <f>SUM(K8+L8)</f>
        <v>1557</v>
      </c>
    </row>
    <row r="9" spans="1:13" ht="12.75" customHeight="1">
      <c r="A9" s="21" t="s">
        <v>87</v>
      </c>
      <c r="B9" s="69">
        <v>42540</v>
      </c>
      <c r="C9" s="91" t="s">
        <v>35</v>
      </c>
      <c r="D9" s="92"/>
      <c r="E9" s="92"/>
      <c r="F9" s="93"/>
      <c r="G9" s="26">
        <v>162.63</v>
      </c>
      <c r="H9" s="51" t="s">
        <v>19</v>
      </c>
      <c r="I9" s="20"/>
      <c r="J9" s="20">
        <v>12.63</v>
      </c>
      <c r="K9" s="20">
        <f t="shared" si="0"/>
        <v>0</v>
      </c>
      <c r="L9" s="20">
        <f t="shared" si="1"/>
        <v>2054.0169</v>
      </c>
      <c r="M9" s="20">
        <f>SUM(K9+L9)</f>
        <v>2054.0169</v>
      </c>
    </row>
    <row r="10" spans="1:13" ht="13.5" customHeight="1">
      <c r="A10" s="21" t="s">
        <v>88</v>
      </c>
      <c r="B10" s="69">
        <v>42581</v>
      </c>
      <c r="C10" s="91" t="s">
        <v>36</v>
      </c>
      <c r="D10" s="92"/>
      <c r="E10" s="92"/>
      <c r="F10" s="93"/>
      <c r="G10" s="26">
        <v>50</v>
      </c>
      <c r="H10" s="51" t="s">
        <v>37</v>
      </c>
      <c r="I10" s="20">
        <v>19.56</v>
      </c>
      <c r="J10" s="20">
        <v>11.73</v>
      </c>
      <c r="K10" s="20">
        <f>(G10*I10)</f>
        <v>977.9999999999999</v>
      </c>
      <c r="L10" s="20">
        <f>(G10*J10)</f>
        <v>586.5</v>
      </c>
      <c r="M10" s="20">
        <f>SUM(K10+L10)</f>
        <v>1564.5</v>
      </c>
    </row>
    <row r="11" spans="1:13" ht="13.5" customHeight="1">
      <c r="A11" s="21" t="s">
        <v>30</v>
      </c>
      <c r="B11" s="69">
        <v>42575</v>
      </c>
      <c r="C11" s="91" t="s">
        <v>77</v>
      </c>
      <c r="D11" s="92"/>
      <c r="E11" s="92"/>
      <c r="F11" s="93"/>
      <c r="G11" s="26">
        <v>91</v>
      </c>
      <c r="H11" s="51" t="s">
        <v>26</v>
      </c>
      <c r="I11" s="20">
        <v>43.97</v>
      </c>
      <c r="J11" s="20">
        <v>23.72</v>
      </c>
      <c r="K11" s="20">
        <f>(G11*I11)</f>
        <v>4001.27</v>
      </c>
      <c r="L11" s="20">
        <f>(G11*J11)</f>
        <v>2158.52</v>
      </c>
      <c r="M11" s="20">
        <f>SUM(K11+L11)</f>
        <v>6159.79</v>
      </c>
    </row>
    <row r="12" spans="1:13" s="28" customFormat="1" ht="15" customHeight="1">
      <c r="A12" s="23">
        <v>2</v>
      </c>
      <c r="B12" s="78"/>
      <c r="C12" s="88" t="s">
        <v>61</v>
      </c>
      <c r="D12" s="89"/>
      <c r="E12" s="89"/>
      <c r="F12" s="90"/>
      <c r="G12" s="29"/>
      <c r="H12" s="50"/>
      <c r="I12" s="62"/>
      <c r="J12" s="62"/>
      <c r="K12" s="20">
        <f t="shared" si="0"/>
        <v>0</v>
      </c>
      <c r="L12" s="20">
        <f t="shared" si="1"/>
        <v>0</v>
      </c>
      <c r="M12" s="24">
        <f>SUM(M13:M16)</f>
        <v>24197.0744</v>
      </c>
    </row>
    <row r="13" spans="1:13" ht="12.75" customHeight="1">
      <c r="A13" s="21" t="s">
        <v>89</v>
      </c>
      <c r="B13" s="79">
        <v>42729</v>
      </c>
      <c r="C13" s="66" t="s">
        <v>28</v>
      </c>
      <c r="D13" s="66"/>
      <c r="E13" s="66"/>
      <c r="F13" s="61"/>
      <c r="G13" s="26">
        <v>450</v>
      </c>
      <c r="H13" s="51" t="s">
        <v>19</v>
      </c>
      <c r="I13" s="20">
        <v>25.04</v>
      </c>
      <c r="J13" s="20">
        <v>7.99</v>
      </c>
      <c r="K13" s="20">
        <f t="shared" si="0"/>
        <v>11268</v>
      </c>
      <c r="L13" s="20">
        <f t="shared" si="1"/>
        <v>3595.5</v>
      </c>
      <c r="M13" s="20">
        <f>SUM(K13+L13)</f>
        <v>14863.5</v>
      </c>
    </row>
    <row r="14" spans="1:13" ht="12.75" customHeight="1">
      <c r="A14" s="21" t="s">
        <v>50</v>
      </c>
      <c r="B14" s="79">
        <v>42731</v>
      </c>
      <c r="C14" s="97" t="s">
        <v>29</v>
      </c>
      <c r="D14" s="98"/>
      <c r="E14" s="99"/>
      <c r="F14" s="61"/>
      <c r="G14" s="26">
        <v>28.68</v>
      </c>
      <c r="H14" s="51" t="s">
        <v>26</v>
      </c>
      <c r="I14" s="20">
        <v>25.17</v>
      </c>
      <c r="J14" s="20">
        <v>5.91</v>
      </c>
      <c r="K14" s="20">
        <f t="shared" si="0"/>
        <v>721.8756000000001</v>
      </c>
      <c r="L14" s="20">
        <f t="shared" si="1"/>
        <v>169.4988</v>
      </c>
      <c r="M14" s="20">
        <f>SUM(K14+L14)</f>
        <v>891.3744</v>
      </c>
    </row>
    <row r="15" spans="1:13" ht="12.75" customHeight="1">
      <c r="A15" s="21" t="s">
        <v>51</v>
      </c>
      <c r="B15" s="69">
        <v>42742</v>
      </c>
      <c r="C15" s="91" t="s">
        <v>27</v>
      </c>
      <c r="D15" s="92"/>
      <c r="E15" s="92"/>
      <c r="F15" s="93"/>
      <c r="G15" s="26">
        <v>84</v>
      </c>
      <c r="H15" s="51" t="s">
        <v>26</v>
      </c>
      <c r="I15" s="20">
        <v>45.1</v>
      </c>
      <c r="J15" s="20">
        <v>20.21</v>
      </c>
      <c r="K15" s="20">
        <f t="shared" si="0"/>
        <v>3788.4</v>
      </c>
      <c r="L15" s="20">
        <f t="shared" si="1"/>
        <v>1697.64</v>
      </c>
      <c r="M15" s="20">
        <f>SUM(K15+L15)</f>
        <v>5486.04</v>
      </c>
    </row>
    <row r="16" spans="1:13" ht="12.75" customHeight="1">
      <c r="A16" s="21" t="s">
        <v>90</v>
      </c>
      <c r="B16" s="69">
        <v>43809</v>
      </c>
      <c r="C16" s="91" t="s">
        <v>72</v>
      </c>
      <c r="D16" s="92"/>
      <c r="E16" s="92"/>
      <c r="F16" s="93"/>
      <c r="G16" s="26">
        <v>62</v>
      </c>
      <c r="H16" s="51" t="s">
        <v>26</v>
      </c>
      <c r="I16" s="20">
        <v>18.01</v>
      </c>
      <c r="J16" s="20">
        <v>29.67</v>
      </c>
      <c r="K16" s="20">
        <f>(G16*I16)</f>
        <v>1116.6200000000001</v>
      </c>
      <c r="L16" s="20">
        <f>(G16*J16)</f>
        <v>1839.5400000000002</v>
      </c>
      <c r="M16" s="20">
        <f>SUM(K16+L16)</f>
        <v>2956.1600000000003</v>
      </c>
    </row>
    <row r="17" spans="1:13" s="55" customFormat="1" ht="15" customHeight="1">
      <c r="A17" s="23">
        <v>3</v>
      </c>
      <c r="B17" s="78"/>
      <c r="C17" s="88" t="s">
        <v>46</v>
      </c>
      <c r="D17" s="89"/>
      <c r="E17" s="89"/>
      <c r="F17" s="90"/>
      <c r="G17" s="53"/>
      <c r="H17" s="54"/>
      <c r="I17" s="20"/>
      <c r="J17" s="20"/>
      <c r="K17" s="20"/>
      <c r="L17" s="20"/>
      <c r="M17" s="24">
        <f>SUM(M18:M21)</f>
        <v>13508.225</v>
      </c>
    </row>
    <row r="18" spans="1:13" ht="15" customHeight="1">
      <c r="A18" s="21" t="s">
        <v>39</v>
      </c>
      <c r="B18" s="69">
        <v>42666</v>
      </c>
      <c r="C18" s="91" t="s">
        <v>47</v>
      </c>
      <c r="D18" s="92"/>
      <c r="E18" s="92"/>
      <c r="F18" s="93"/>
      <c r="G18" s="26">
        <v>1</v>
      </c>
      <c r="H18" s="51" t="s">
        <v>19</v>
      </c>
      <c r="I18" s="20">
        <v>23.73</v>
      </c>
      <c r="J18" s="20">
        <v>20.9</v>
      </c>
      <c r="K18" s="20">
        <f>G18*I18</f>
        <v>23.73</v>
      </c>
      <c r="L18" s="20">
        <f>G18*J18</f>
        <v>20.9</v>
      </c>
      <c r="M18" s="20">
        <f>SUM(K18+L18)</f>
        <v>44.629999999999995</v>
      </c>
    </row>
    <row r="19" spans="1:13" s="55" customFormat="1" ht="12.75" customHeight="1">
      <c r="A19" s="21" t="s">
        <v>91</v>
      </c>
      <c r="B19" s="69">
        <v>42869</v>
      </c>
      <c r="C19" s="65" t="s">
        <v>74</v>
      </c>
      <c r="D19" s="70"/>
      <c r="E19" s="70"/>
      <c r="F19" s="61"/>
      <c r="G19" s="26">
        <v>3.2</v>
      </c>
      <c r="H19" s="51" t="s">
        <v>19</v>
      </c>
      <c r="I19" s="20">
        <v>168.14</v>
      </c>
      <c r="J19" s="20">
        <v>43</v>
      </c>
      <c r="K19" s="20">
        <f>G19*I19</f>
        <v>538.048</v>
      </c>
      <c r="L19" s="20">
        <f>G19*J19</f>
        <v>137.6</v>
      </c>
      <c r="M19" s="20">
        <f>SUM(K19+L19)</f>
        <v>675.648</v>
      </c>
    </row>
    <row r="20" spans="1:13" s="55" customFormat="1" ht="12.75" customHeight="1">
      <c r="A20" s="21" t="s">
        <v>42</v>
      </c>
      <c r="B20" s="68">
        <v>42873</v>
      </c>
      <c r="C20" s="91" t="s">
        <v>75</v>
      </c>
      <c r="D20" s="92"/>
      <c r="E20" s="92"/>
      <c r="F20" s="61"/>
      <c r="G20" s="26">
        <v>339.35</v>
      </c>
      <c r="H20" s="51" t="s">
        <v>19</v>
      </c>
      <c r="I20" s="20">
        <v>18.8</v>
      </c>
      <c r="J20" s="20">
        <v>14.82</v>
      </c>
      <c r="K20" s="20">
        <f>G20*I20</f>
        <v>6379.780000000001</v>
      </c>
      <c r="L20" s="20">
        <f>G20*J20</f>
        <v>5029.167</v>
      </c>
      <c r="M20" s="72">
        <f>SUM(K20+L20)</f>
        <v>11408.947</v>
      </c>
    </row>
    <row r="21" spans="1:13" s="55" customFormat="1" ht="12.75" customHeight="1">
      <c r="A21" s="21" t="s">
        <v>92</v>
      </c>
      <c r="B21" s="68">
        <v>47978</v>
      </c>
      <c r="C21" s="91" t="s">
        <v>73</v>
      </c>
      <c r="D21" s="92"/>
      <c r="E21" s="92"/>
      <c r="F21" s="61"/>
      <c r="G21" s="26">
        <v>350</v>
      </c>
      <c r="H21" s="51" t="s">
        <v>26</v>
      </c>
      <c r="I21" s="20">
        <v>0.99</v>
      </c>
      <c r="J21" s="20">
        <v>2.95</v>
      </c>
      <c r="K21" s="20">
        <f>G21*I21</f>
        <v>346.5</v>
      </c>
      <c r="L21" s="20">
        <f>G21*J21</f>
        <v>1032.5</v>
      </c>
      <c r="M21" s="72">
        <f>SUM(K21+L21)</f>
        <v>1379</v>
      </c>
    </row>
    <row r="22" spans="1:13" s="55" customFormat="1" ht="15" customHeight="1">
      <c r="A22" s="23">
        <v>4</v>
      </c>
      <c r="B22" s="78"/>
      <c r="C22" s="88" t="s">
        <v>44</v>
      </c>
      <c r="D22" s="89"/>
      <c r="E22" s="89"/>
      <c r="F22" s="90"/>
      <c r="G22" s="53"/>
      <c r="H22" s="54"/>
      <c r="I22" s="20"/>
      <c r="J22" s="20"/>
      <c r="K22" s="20"/>
      <c r="L22" s="20"/>
      <c r="M22" s="24">
        <f>SUM(M23:M28)</f>
        <v>2579.1500000000005</v>
      </c>
    </row>
    <row r="23" spans="1:13" s="55" customFormat="1" ht="12.75" customHeight="1">
      <c r="A23" s="21" t="s">
        <v>52</v>
      </c>
      <c r="B23" s="68">
        <v>43661</v>
      </c>
      <c r="C23" s="86" t="s">
        <v>78</v>
      </c>
      <c r="D23" s="87"/>
      <c r="E23" s="87"/>
      <c r="F23" s="63"/>
      <c r="G23" s="85">
        <v>4</v>
      </c>
      <c r="H23" s="51"/>
      <c r="I23" s="20">
        <v>178.55</v>
      </c>
      <c r="J23" s="20">
        <v>55.49</v>
      </c>
      <c r="K23" s="20">
        <f aca="true" t="shared" si="2" ref="K23:K28">G23*I23</f>
        <v>714.2</v>
      </c>
      <c r="L23" s="20">
        <f aca="true" t="shared" si="3" ref="L23:L28">G23*J23</f>
        <v>221.96</v>
      </c>
      <c r="M23" s="20">
        <f aca="true" t="shared" si="4" ref="M23:M28">SUM(K23+L23)</f>
        <v>936.1600000000001</v>
      </c>
    </row>
    <row r="24" spans="1:13" s="55" customFormat="1" ht="12.75" customHeight="1">
      <c r="A24" s="21" t="s">
        <v>53</v>
      </c>
      <c r="B24" s="68">
        <v>43362</v>
      </c>
      <c r="C24" s="105" t="s">
        <v>79</v>
      </c>
      <c r="D24" s="106"/>
      <c r="E24" s="107"/>
      <c r="F24" s="63"/>
      <c r="G24" s="85">
        <v>4</v>
      </c>
      <c r="H24" s="51" t="s">
        <v>48</v>
      </c>
      <c r="I24" s="20">
        <v>7.27</v>
      </c>
      <c r="J24" s="20">
        <v>7.38</v>
      </c>
      <c r="K24" s="20">
        <f t="shared" si="2"/>
        <v>29.08</v>
      </c>
      <c r="L24" s="20">
        <f t="shared" si="3"/>
        <v>29.52</v>
      </c>
      <c r="M24" s="20">
        <f t="shared" si="4"/>
        <v>58.599999999999994</v>
      </c>
    </row>
    <row r="25" spans="1:13" s="55" customFormat="1" ht="12.75" customHeight="1">
      <c r="A25" s="21" t="s">
        <v>54</v>
      </c>
      <c r="B25" s="68">
        <v>43353</v>
      </c>
      <c r="C25" s="86" t="s">
        <v>45</v>
      </c>
      <c r="D25" s="87"/>
      <c r="E25" s="108"/>
      <c r="F25" s="63"/>
      <c r="G25" s="85">
        <v>180</v>
      </c>
      <c r="H25" s="51" t="s">
        <v>26</v>
      </c>
      <c r="I25" s="20">
        <v>1.61</v>
      </c>
      <c r="J25" s="20">
        <v>1.82</v>
      </c>
      <c r="K25" s="20">
        <f t="shared" si="2"/>
        <v>289.8</v>
      </c>
      <c r="L25" s="20">
        <f t="shared" si="3"/>
        <v>327.6</v>
      </c>
      <c r="M25" s="20">
        <f t="shared" si="4"/>
        <v>617.4000000000001</v>
      </c>
    </row>
    <row r="26" spans="1:13" s="55" customFormat="1" ht="12.75" customHeight="1">
      <c r="A26" s="21" t="s">
        <v>55</v>
      </c>
      <c r="B26" s="80">
        <v>43465</v>
      </c>
      <c r="C26" s="86" t="s">
        <v>81</v>
      </c>
      <c r="D26" s="87"/>
      <c r="E26" s="87"/>
      <c r="F26" s="63"/>
      <c r="G26" s="85">
        <v>60</v>
      </c>
      <c r="H26" s="51" t="s">
        <v>26</v>
      </c>
      <c r="I26" s="20">
        <v>3.93</v>
      </c>
      <c r="J26" s="20">
        <v>11.08</v>
      </c>
      <c r="K26" s="20">
        <f t="shared" si="2"/>
        <v>235.8</v>
      </c>
      <c r="L26" s="20">
        <f t="shared" si="3"/>
        <v>664.8</v>
      </c>
      <c r="M26" s="20">
        <f t="shared" si="4"/>
        <v>900.5999999999999</v>
      </c>
    </row>
    <row r="27" spans="1:13" s="55" customFormat="1" ht="12.75" customHeight="1">
      <c r="A27" s="21" t="s">
        <v>56</v>
      </c>
      <c r="B27" s="80">
        <v>43317</v>
      </c>
      <c r="C27" s="86" t="s">
        <v>82</v>
      </c>
      <c r="D27" s="87"/>
      <c r="E27" s="87"/>
      <c r="F27" s="63"/>
      <c r="G27" s="85">
        <v>6</v>
      </c>
      <c r="H27" s="51" t="s">
        <v>83</v>
      </c>
      <c r="I27" s="20">
        <v>2.36</v>
      </c>
      <c r="J27" s="20">
        <v>5.53</v>
      </c>
      <c r="K27" s="20">
        <f>G27*I27</f>
        <v>14.16</v>
      </c>
      <c r="L27" s="20">
        <f>G27*J27</f>
        <v>33.18</v>
      </c>
      <c r="M27" s="20">
        <f>SUM(K27+L27)</f>
        <v>47.34</v>
      </c>
    </row>
    <row r="28" spans="1:13" s="55" customFormat="1" ht="12.75" customHeight="1">
      <c r="A28" s="21" t="s">
        <v>57</v>
      </c>
      <c r="B28" s="68">
        <v>43382</v>
      </c>
      <c r="C28" s="86" t="s">
        <v>80</v>
      </c>
      <c r="D28" s="87"/>
      <c r="E28" s="87"/>
      <c r="F28" s="63"/>
      <c r="G28" s="85">
        <v>1</v>
      </c>
      <c r="H28" s="51" t="s">
        <v>48</v>
      </c>
      <c r="I28" s="20">
        <v>9.81</v>
      </c>
      <c r="J28" s="20">
        <v>9.24</v>
      </c>
      <c r="K28" s="20">
        <f t="shared" si="2"/>
        <v>9.81</v>
      </c>
      <c r="L28" s="20">
        <f t="shared" si="3"/>
        <v>9.24</v>
      </c>
      <c r="M28" s="20">
        <f t="shared" si="4"/>
        <v>19.05</v>
      </c>
    </row>
    <row r="29" spans="1:13" s="55" customFormat="1" ht="15" customHeight="1">
      <c r="A29" s="23">
        <v>5</v>
      </c>
      <c r="B29" s="78"/>
      <c r="C29" s="88" t="s">
        <v>38</v>
      </c>
      <c r="D29" s="89"/>
      <c r="E29" s="89"/>
      <c r="F29" s="90"/>
      <c r="G29" s="53"/>
      <c r="H29" s="54"/>
      <c r="I29" s="20"/>
      <c r="J29" s="20"/>
      <c r="K29" s="20"/>
      <c r="L29" s="20"/>
      <c r="M29" s="24">
        <f>SUM(M30:M31)</f>
        <v>4316.200199999999</v>
      </c>
    </row>
    <row r="30" spans="1:13" ht="15" customHeight="1">
      <c r="A30" s="21" t="s">
        <v>43</v>
      </c>
      <c r="B30" s="69">
        <v>42760</v>
      </c>
      <c r="C30" s="91" t="s">
        <v>40</v>
      </c>
      <c r="D30" s="92"/>
      <c r="E30" s="92"/>
      <c r="F30" s="93"/>
      <c r="G30" s="26">
        <v>162.63</v>
      </c>
      <c r="H30" s="51" t="s">
        <v>19</v>
      </c>
      <c r="I30" s="20">
        <v>2.86</v>
      </c>
      <c r="J30" s="20">
        <v>3.68</v>
      </c>
      <c r="K30" s="20">
        <f>(G30*I30)</f>
        <v>465.12179999999995</v>
      </c>
      <c r="L30" s="20">
        <f>(G30*J30)</f>
        <v>598.4784</v>
      </c>
      <c r="M30" s="20">
        <f>SUM(K30+L30)</f>
        <v>1063.6001999999999</v>
      </c>
    </row>
    <row r="31" spans="1:13" ht="15" customHeight="1">
      <c r="A31" s="21" t="s">
        <v>34</v>
      </c>
      <c r="B31" s="69">
        <v>43895</v>
      </c>
      <c r="C31" s="91" t="s">
        <v>41</v>
      </c>
      <c r="D31" s="92"/>
      <c r="E31" s="92"/>
      <c r="F31" s="93"/>
      <c r="G31" s="26">
        <v>162.63</v>
      </c>
      <c r="H31" s="51" t="s">
        <v>19</v>
      </c>
      <c r="I31" s="20">
        <v>3.87</v>
      </c>
      <c r="J31" s="20">
        <v>16.13</v>
      </c>
      <c r="K31" s="20">
        <f>(G31*I31)</f>
        <v>629.3781</v>
      </c>
      <c r="L31" s="20">
        <f>(G31*J31)</f>
        <v>2623.2218999999996</v>
      </c>
      <c r="M31" s="20">
        <f>SUM(K31+L31)</f>
        <v>3252.5999999999995</v>
      </c>
    </row>
    <row r="32" spans="1:13" ht="15" customHeight="1">
      <c r="A32" s="23">
        <v>6</v>
      </c>
      <c r="B32" s="78"/>
      <c r="C32" s="88" t="s">
        <v>33</v>
      </c>
      <c r="D32" s="89"/>
      <c r="E32" s="89"/>
      <c r="F32" s="90"/>
      <c r="G32" s="53"/>
      <c r="H32" s="54"/>
      <c r="I32" s="20"/>
      <c r="J32" s="20"/>
      <c r="K32" s="20"/>
      <c r="L32" s="20">
        <f aca="true" t="shared" si="5" ref="L32:L38">G32*J32</f>
        <v>0</v>
      </c>
      <c r="M32" s="24">
        <f>SUM(M33:M38)</f>
        <v>12097.681799999998</v>
      </c>
    </row>
    <row r="33" spans="1:13" s="55" customFormat="1" ht="12.75" customHeight="1">
      <c r="A33" s="21" t="s">
        <v>93</v>
      </c>
      <c r="B33" s="81">
        <v>43799</v>
      </c>
      <c r="C33" s="100" t="s">
        <v>65</v>
      </c>
      <c r="D33" s="101"/>
      <c r="E33" s="101"/>
      <c r="F33" s="63"/>
      <c r="G33" s="64">
        <v>152.62</v>
      </c>
      <c r="H33" s="64" t="s">
        <v>19</v>
      </c>
      <c r="I33" s="20">
        <v>14.33</v>
      </c>
      <c r="J33" s="20">
        <v>8.51</v>
      </c>
      <c r="K33" s="20">
        <f aca="true" t="shared" si="6" ref="K33:K38">G33*I33</f>
        <v>2187.0446</v>
      </c>
      <c r="L33" s="20">
        <f t="shared" si="5"/>
        <v>1298.7962</v>
      </c>
      <c r="M33" s="20">
        <f aca="true" t="shared" si="7" ref="M33:M38">SUM(K33+L33)</f>
        <v>3485.8408</v>
      </c>
    </row>
    <row r="34" spans="1:13" s="55" customFormat="1" ht="12.75" customHeight="1">
      <c r="A34" s="21" t="s">
        <v>94</v>
      </c>
      <c r="B34" s="68">
        <v>42837</v>
      </c>
      <c r="C34" s="65" t="s">
        <v>66</v>
      </c>
      <c r="D34" s="67"/>
      <c r="E34" s="67"/>
      <c r="F34" s="63"/>
      <c r="G34" s="64">
        <v>61</v>
      </c>
      <c r="H34" s="64" t="s">
        <v>26</v>
      </c>
      <c r="I34" s="20">
        <v>14.24</v>
      </c>
      <c r="J34" s="20">
        <v>16.55</v>
      </c>
      <c r="K34" s="20">
        <f t="shared" si="6"/>
        <v>868.64</v>
      </c>
      <c r="L34" s="20">
        <f t="shared" si="5"/>
        <v>1009.5500000000001</v>
      </c>
      <c r="M34" s="20">
        <f t="shared" si="7"/>
        <v>1878.19</v>
      </c>
    </row>
    <row r="35" spans="1:13" s="55" customFormat="1" ht="12.75" customHeight="1">
      <c r="A35" s="21" t="s">
        <v>95</v>
      </c>
      <c r="B35" s="68">
        <v>42586</v>
      </c>
      <c r="C35" s="65" t="s">
        <v>67</v>
      </c>
      <c r="D35" s="67"/>
      <c r="E35" s="67"/>
      <c r="F35" s="63"/>
      <c r="G35" s="64">
        <v>12</v>
      </c>
      <c r="H35" s="64" t="s">
        <v>37</v>
      </c>
      <c r="I35" s="20">
        <v>66.61</v>
      </c>
      <c r="J35" s="20">
        <v>23.47</v>
      </c>
      <c r="K35" s="20">
        <f t="shared" si="6"/>
        <v>799.3199999999999</v>
      </c>
      <c r="L35" s="20">
        <f t="shared" si="5"/>
        <v>281.64</v>
      </c>
      <c r="M35" s="20">
        <f t="shared" si="7"/>
        <v>1080.96</v>
      </c>
    </row>
    <row r="36" spans="1:13" s="55" customFormat="1" ht="12.75" customHeight="1">
      <c r="A36" s="21" t="s">
        <v>96</v>
      </c>
      <c r="B36" s="82" t="s">
        <v>68</v>
      </c>
      <c r="C36" s="97" t="s">
        <v>69</v>
      </c>
      <c r="D36" s="98"/>
      <c r="E36" s="98"/>
      <c r="F36" s="63"/>
      <c r="G36" s="64">
        <v>61</v>
      </c>
      <c r="H36" s="64" t="s">
        <v>37</v>
      </c>
      <c r="I36" s="20">
        <v>23.63</v>
      </c>
      <c r="J36" s="20">
        <v>20</v>
      </c>
      <c r="K36" s="20">
        <f t="shared" si="6"/>
        <v>1441.4299999999998</v>
      </c>
      <c r="L36" s="20">
        <f t="shared" si="5"/>
        <v>1220</v>
      </c>
      <c r="M36" s="20">
        <f t="shared" si="7"/>
        <v>2661.43</v>
      </c>
    </row>
    <row r="37" spans="1:13" s="55" customFormat="1" ht="12.75" customHeight="1">
      <c r="A37" s="21" t="s">
        <v>97</v>
      </c>
      <c r="B37" s="82" t="s">
        <v>68</v>
      </c>
      <c r="C37" s="97" t="s">
        <v>70</v>
      </c>
      <c r="D37" s="98"/>
      <c r="E37" s="98"/>
      <c r="F37" s="63"/>
      <c r="G37" s="64">
        <v>4.7</v>
      </c>
      <c r="H37" s="64" t="s">
        <v>37</v>
      </c>
      <c r="I37" s="20">
        <v>23.63</v>
      </c>
      <c r="J37" s="20">
        <v>20</v>
      </c>
      <c r="K37" s="20">
        <f t="shared" si="6"/>
        <v>111.06099999999999</v>
      </c>
      <c r="L37" s="20">
        <f t="shared" si="5"/>
        <v>94</v>
      </c>
      <c r="M37" s="20">
        <f t="shared" si="7"/>
        <v>205.06099999999998</v>
      </c>
    </row>
    <row r="38" spans="1:13" s="55" customFormat="1" ht="12.75" customHeight="1">
      <c r="A38" s="21" t="s">
        <v>98</v>
      </c>
      <c r="B38" s="83">
        <v>43236</v>
      </c>
      <c r="C38" s="73" t="s">
        <v>71</v>
      </c>
      <c r="D38" s="67"/>
      <c r="E38" s="67"/>
      <c r="F38" s="63"/>
      <c r="G38" s="64">
        <v>20</v>
      </c>
      <c r="H38" s="64" t="s">
        <v>37</v>
      </c>
      <c r="I38" s="20">
        <v>109.98</v>
      </c>
      <c r="J38" s="20">
        <v>29.33</v>
      </c>
      <c r="K38" s="20">
        <f t="shared" si="6"/>
        <v>2199.6</v>
      </c>
      <c r="L38" s="20">
        <f t="shared" si="5"/>
        <v>586.5999999999999</v>
      </c>
      <c r="M38" s="20">
        <f t="shared" si="7"/>
        <v>2786.2</v>
      </c>
    </row>
    <row r="39" spans="1:13" s="55" customFormat="1" ht="15" customHeight="1">
      <c r="A39" s="23">
        <v>7</v>
      </c>
      <c r="B39" s="78"/>
      <c r="C39" s="88" t="s">
        <v>22</v>
      </c>
      <c r="D39" s="89"/>
      <c r="E39" s="89"/>
      <c r="F39" s="90"/>
      <c r="G39" s="53"/>
      <c r="H39" s="54"/>
      <c r="I39" s="20"/>
      <c r="J39" s="20"/>
      <c r="K39" s="20"/>
      <c r="L39" s="20"/>
      <c r="M39" s="24">
        <f>SUM(M40:M44)</f>
        <v>8187.1192</v>
      </c>
    </row>
    <row r="40" spans="1:14" s="55" customFormat="1" ht="15" customHeight="1">
      <c r="A40" s="21" t="s">
        <v>107</v>
      </c>
      <c r="B40" s="69">
        <v>42780</v>
      </c>
      <c r="C40" s="91" t="s">
        <v>25</v>
      </c>
      <c r="D40" s="92"/>
      <c r="E40" s="92"/>
      <c r="F40" s="93"/>
      <c r="G40" s="26">
        <v>182.22</v>
      </c>
      <c r="H40" s="51" t="s">
        <v>19</v>
      </c>
      <c r="I40" s="20"/>
      <c r="J40" s="20">
        <v>3.51</v>
      </c>
      <c r="K40" s="20">
        <f aca="true" t="shared" si="8" ref="K40:K48">G40*I40</f>
        <v>0</v>
      </c>
      <c r="L40" s="20">
        <f aca="true" t="shared" si="9" ref="L40:L48">G40*J40</f>
        <v>639.5921999999999</v>
      </c>
      <c r="M40" s="20">
        <f>SUM(K40+L40)</f>
        <v>639.5921999999999</v>
      </c>
      <c r="N40" s="56"/>
    </row>
    <row r="41" spans="1:13" s="55" customFormat="1" ht="15" customHeight="1">
      <c r="A41" s="21" t="s">
        <v>58</v>
      </c>
      <c r="B41" s="71">
        <v>42802</v>
      </c>
      <c r="C41" s="91" t="s">
        <v>84</v>
      </c>
      <c r="D41" s="92"/>
      <c r="E41" s="92"/>
      <c r="F41" s="93"/>
      <c r="G41" s="26">
        <v>182.22</v>
      </c>
      <c r="H41" s="51" t="s">
        <v>19</v>
      </c>
      <c r="I41" s="20">
        <v>1.93</v>
      </c>
      <c r="J41" s="20">
        <v>7.71</v>
      </c>
      <c r="K41" s="20">
        <f t="shared" si="8"/>
        <v>351.6846</v>
      </c>
      <c r="L41" s="20">
        <f t="shared" si="9"/>
        <v>1404.9162</v>
      </c>
      <c r="M41" s="20">
        <f>SUM(K41+L41)</f>
        <v>1756.6008</v>
      </c>
    </row>
    <row r="42" spans="1:14" s="55" customFormat="1" ht="15" customHeight="1">
      <c r="A42" s="21" t="s">
        <v>59</v>
      </c>
      <c r="B42" s="69">
        <v>42782</v>
      </c>
      <c r="C42" s="91" t="s">
        <v>86</v>
      </c>
      <c r="D42" s="92"/>
      <c r="E42" s="92"/>
      <c r="F42" s="93"/>
      <c r="G42" s="26">
        <v>182.22</v>
      </c>
      <c r="H42" s="51" t="s">
        <v>19</v>
      </c>
      <c r="I42" s="20">
        <v>6.86</v>
      </c>
      <c r="J42" s="20">
        <v>13.65</v>
      </c>
      <c r="K42" s="20">
        <f t="shared" si="8"/>
        <v>1250.0292</v>
      </c>
      <c r="L42" s="20">
        <f t="shared" si="9"/>
        <v>2487.303</v>
      </c>
      <c r="M42" s="20">
        <f>SUM(K42+L42)</f>
        <v>3737.3322</v>
      </c>
      <c r="N42" s="56"/>
    </row>
    <row r="43" spans="1:14" s="55" customFormat="1" ht="15" customHeight="1">
      <c r="A43" s="21" t="s">
        <v>60</v>
      </c>
      <c r="B43" s="69">
        <v>42783</v>
      </c>
      <c r="C43" s="91" t="s">
        <v>85</v>
      </c>
      <c r="D43" s="92"/>
      <c r="E43" s="92"/>
      <c r="F43" s="93"/>
      <c r="G43" s="26">
        <v>8.3</v>
      </c>
      <c r="H43" s="51" t="s">
        <v>19</v>
      </c>
      <c r="I43" s="20">
        <v>8.47</v>
      </c>
      <c r="J43" s="20">
        <v>27.31</v>
      </c>
      <c r="K43" s="20">
        <f t="shared" si="8"/>
        <v>70.30100000000002</v>
      </c>
      <c r="L43" s="20">
        <f t="shared" si="9"/>
        <v>226.673</v>
      </c>
      <c r="M43" s="20">
        <f>SUM(K43+L43)</f>
        <v>296.97400000000005</v>
      </c>
      <c r="N43" s="56"/>
    </row>
    <row r="44" spans="1:13" s="55" customFormat="1" ht="15.75" customHeight="1">
      <c r="A44" s="21" t="s">
        <v>99</v>
      </c>
      <c r="B44" s="69">
        <v>42880</v>
      </c>
      <c r="C44" s="91" t="s">
        <v>49</v>
      </c>
      <c r="D44" s="92"/>
      <c r="E44" s="92"/>
      <c r="F44" s="93"/>
      <c r="G44" s="26">
        <v>1</v>
      </c>
      <c r="H44" s="51" t="s">
        <v>48</v>
      </c>
      <c r="I44" s="20">
        <v>288.1</v>
      </c>
      <c r="J44" s="20">
        <v>1468.52</v>
      </c>
      <c r="K44" s="20">
        <f t="shared" si="8"/>
        <v>288.1</v>
      </c>
      <c r="L44" s="20">
        <f t="shared" si="9"/>
        <v>1468.52</v>
      </c>
      <c r="M44" s="20">
        <f>SUM(K44+L44)</f>
        <v>1756.62</v>
      </c>
    </row>
    <row r="45" spans="1:13" s="55" customFormat="1" ht="15" customHeight="1">
      <c r="A45" s="23">
        <v>8</v>
      </c>
      <c r="B45" s="23"/>
      <c r="C45" s="88" t="s">
        <v>106</v>
      </c>
      <c r="D45" s="89"/>
      <c r="E45" s="89"/>
      <c r="F45" s="90"/>
      <c r="G45" s="53"/>
      <c r="H45" s="51"/>
      <c r="I45" s="20"/>
      <c r="J45" s="20"/>
      <c r="K45" s="20">
        <f t="shared" si="8"/>
        <v>0</v>
      </c>
      <c r="L45" s="20">
        <f t="shared" si="9"/>
        <v>0</v>
      </c>
      <c r="M45" s="24">
        <f>SUM(M46:M48)</f>
        <v>4455.56</v>
      </c>
    </row>
    <row r="46" spans="1:14" s="55" customFormat="1" ht="15" customHeight="1">
      <c r="A46" s="21" t="s">
        <v>103</v>
      </c>
      <c r="B46" s="69">
        <v>42882</v>
      </c>
      <c r="C46" s="91" t="s">
        <v>100</v>
      </c>
      <c r="D46" s="92"/>
      <c r="E46" s="92"/>
      <c r="F46" s="61"/>
      <c r="G46" s="26">
        <v>2</v>
      </c>
      <c r="H46" s="51" t="s">
        <v>48</v>
      </c>
      <c r="I46" s="20">
        <v>274.38</v>
      </c>
      <c r="J46" s="20">
        <v>109.73</v>
      </c>
      <c r="K46" s="20">
        <f t="shared" si="8"/>
        <v>548.76</v>
      </c>
      <c r="L46" s="20">
        <f t="shared" si="9"/>
        <v>219.46</v>
      </c>
      <c r="M46" s="20">
        <f>SUM(K46+L46)</f>
        <v>768.22</v>
      </c>
      <c r="N46" s="56"/>
    </row>
    <row r="47" spans="1:14" s="55" customFormat="1" ht="15" customHeight="1">
      <c r="A47" s="21" t="s">
        <v>104</v>
      </c>
      <c r="B47" s="69">
        <v>43870</v>
      </c>
      <c r="C47" s="91" t="s">
        <v>102</v>
      </c>
      <c r="D47" s="92"/>
      <c r="E47" s="92"/>
      <c r="F47" s="61"/>
      <c r="G47" s="26">
        <v>588</v>
      </c>
      <c r="H47" s="51"/>
      <c r="I47" s="20">
        <v>5.48</v>
      </c>
      <c r="J47" s="20">
        <v>0.34</v>
      </c>
      <c r="K47" s="20">
        <f t="shared" si="8"/>
        <v>3222.2400000000002</v>
      </c>
      <c r="L47" s="20">
        <f t="shared" si="9"/>
        <v>199.92000000000002</v>
      </c>
      <c r="M47" s="20">
        <f>SUM(K47+L47)</f>
        <v>3422.1600000000003</v>
      </c>
      <c r="N47" s="56"/>
    </row>
    <row r="48" spans="1:14" s="55" customFormat="1" ht="15" customHeight="1">
      <c r="A48" s="21" t="s">
        <v>105</v>
      </c>
      <c r="B48" s="69">
        <v>42887</v>
      </c>
      <c r="C48" s="91" t="s">
        <v>101</v>
      </c>
      <c r="D48" s="92"/>
      <c r="E48" s="92"/>
      <c r="F48" s="61"/>
      <c r="G48" s="26">
        <v>2</v>
      </c>
      <c r="H48" s="51" t="s">
        <v>48</v>
      </c>
      <c r="I48" s="20">
        <v>130.26</v>
      </c>
      <c r="J48" s="20">
        <v>2.33</v>
      </c>
      <c r="K48" s="20">
        <f t="shared" si="8"/>
        <v>260.52</v>
      </c>
      <c r="L48" s="20">
        <f t="shared" si="9"/>
        <v>4.66</v>
      </c>
      <c r="M48" s="20">
        <f>SUM(K48+L48)</f>
        <v>265.18</v>
      </c>
      <c r="N48" s="56"/>
    </row>
    <row r="49" spans="1:14" s="28" customFormat="1" ht="15" customHeight="1">
      <c r="A49" s="30"/>
      <c r="B49" s="84"/>
      <c r="C49" s="102" t="s">
        <v>17</v>
      </c>
      <c r="D49" s="103"/>
      <c r="E49" s="103"/>
      <c r="F49" s="104"/>
      <c r="G49" s="29"/>
      <c r="H49" s="50"/>
      <c r="I49" s="24"/>
      <c r="J49" s="24"/>
      <c r="K49" s="24"/>
      <c r="L49" s="24"/>
      <c r="M49" s="42">
        <f>SUM(M6+M12+M17+M22+M29+M32+M39+M45)</f>
        <v>83563.2775</v>
      </c>
      <c r="N49" s="27"/>
    </row>
    <row r="50" ht="12.75">
      <c r="C50" s="32" t="s">
        <v>24</v>
      </c>
    </row>
  </sheetData>
  <sheetProtection/>
  <mergeCells count="40">
    <mergeCell ref="C36:E36"/>
    <mergeCell ref="C37:E37"/>
    <mergeCell ref="C31:F31"/>
    <mergeCell ref="C23:E23"/>
    <mergeCell ref="C24:E24"/>
    <mergeCell ref="C25:E25"/>
    <mergeCell ref="C49:F49"/>
    <mergeCell ref="C42:F42"/>
    <mergeCell ref="C39:F39"/>
    <mergeCell ref="C40:F40"/>
    <mergeCell ref="C46:E46"/>
    <mergeCell ref="C47:E47"/>
    <mergeCell ref="C48:E48"/>
    <mergeCell ref="C44:F44"/>
    <mergeCell ref="C41:F41"/>
    <mergeCell ref="C45:F45"/>
    <mergeCell ref="C33:E33"/>
    <mergeCell ref="C28:E28"/>
    <mergeCell ref="C16:F16"/>
    <mergeCell ref="C7:F7"/>
    <mergeCell ref="C11:F11"/>
    <mergeCell ref="C22:F22"/>
    <mergeCell ref="C27:E27"/>
    <mergeCell ref="C18:F18"/>
    <mergeCell ref="C9:F9"/>
    <mergeCell ref="C10:F10"/>
    <mergeCell ref="C6:F6"/>
    <mergeCell ref="C8:E8"/>
    <mergeCell ref="C20:E20"/>
    <mergeCell ref="C21:E21"/>
    <mergeCell ref="C26:E26"/>
    <mergeCell ref="C32:F32"/>
    <mergeCell ref="C43:F43"/>
    <mergeCell ref="C29:F29"/>
    <mergeCell ref="C30:F30"/>
    <mergeCell ref="C5:F5"/>
    <mergeCell ref="C14:E14"/>
    <mergeCell ref="C17:F17"/>
    <mergeCell ref="C15:F15"/>
    <mergeCell ref="C12:F12"/>
  </mergeCells>
  <printOptions/>
  <pageMargins left="0.787401575" right="0.41" top="0.44" bottom="0.83" header="0.492125985" footer="0.59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Computador</cp:lastModifiedBy>
  <cp:lastPrinted>2017-06-29T16:56:08Z</cp:lastPrinted>
  <dcterms:created xsi:type="dcterms:W3CDTF">2003-08-12T17:28:49Z</dcterms:created>
  <dcterms:modified xsi:type="dcterms:W3CDTF">2017-08-02T14:29:49Z</dcterms:modified>
  <cp:category/>
  <cp:version/>
  <cp:contentType/>
  <cp:contentStatus/>
</cp:coreProperties>
</file>