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9690" windowHeight="6225" activeTab="0"/>
  </bookViews>
  <sheets>
    <sheet name="TAB2011 (2)" sheetId="1" r:id="rId1"/>
  </sheets>
  <definedNames>
    <definedName name="_xlnm.Print_Titles" localSheetId="0">'TAB2011 (2)'!$1:$5</definedName>
  </definedNames>
  <calcPr fullCalcOnLoad="1"/>
</workbook>
</file>

<file path=xl/sharedStrings.xml><?xml version="1.0" encoding="utf-8"?>
<sst xmlns="http://schemas.openxmlformats.org/spreadsheetml/2006/main" count="263" uniqueCount="197">
  <si>
    <t>ORÇAMENTO ANALÍTICO</t>
  </si>
  <si>
    <t>DESCRIÇÃO:</t>
  </si>
  <si>
    <t>Local:</t>
  </si>
  <si>
    <t>Município:</t>
  </si>
  <si>
    <t>CAPIVARI DE BAIXO</t>
  </si>
  <si>
    <t>Item</t>
  </si>
  <si>
    <t>Especificação</t>
  </si>
  <si>
    <t>Quant.</t>
  </si>
  <si>
    <t>Un</t>
  </si>
  <si>
    <t>Unitário
Material</t>
  </si>
  <si>
    <t>Unitário Mão de Obra</t>
  </si>
  <si>
    <t>Total-Material</t>
  </si>
  <si>
    <t>Total Mão
de Obra</t>
  </si>
  <si>
    <t>Total     R$</t>
  </si>
  <si>
    <t>1.1</t>
  </si>
  <si>
    <t>1.2</t>
  </si>
  <si>
    <t>3.1</t>
  </si>
  <si>
    <t>4.1</t>
  </si>
  <si>
    <t>5.1</t>
  </si>
  <si>
    <t>m</t>
  </si>
  <si>
    <t>6.2</t>
  </si>
  <si>
    <t xml:space="preserve">Cobertura c/ telha romana </t>
  </si>
  <si>
    <t xml:space="preserve">Cumieira p/ telha romana </t>
  </si>
  <si>
    <t>8.1</t>
  </si>
  <si>
    <t>POSTO DE SAÚDE VILA FLOR</t>
  </si>
  <si>
    <t>TOTAL</t>
  </si>
  <si>
    <t>Capivari de Baixo - SC</t>
  </si>
  <si>
    <t>m²</t>
  </si>
  <si>
    <t>m³</t>
  </si>
  <si>
    <t>4.3</t>
  </si>
  <si>
    <t>Calhas para beiral alumínio</t>
  </si>
  <si>
    <t>Condutores de aluminio p/beiral</t>
  </si>
  <si>
    <t>COBERTURA</t>
  </si>
  <si>
    <t>Área Total</t>
  </si>
  <si>
    <t>4.2</t>
  </si>
  <si>
    <t>5.2</t>
  </si>
  <si>
    <t>Edificação</t>
  </si>
  <si>
    <t>un</t>
  </si>
  <si>
    <t>VIDRO</t>
  </si>
  <si>
    <t>EQUIPAMENTOS HIDRO-SANITÁRIOS</t>
  </si>
  <si>
    <t>PINTURA</t>
  </si>
  <si>
    <t xml:space="preserve">Selador Acrilico </t>
  </si>
  <si>
    <t>Pintura Acrílica 2demãos</t>
  </si>
  <si>
    <t>Pintura Esm.Sint. S/ madeira F+ 2 demão</t>
  </si>
  <si>
    <t>Porta em madeira chapeada angelin c/ forra, vistas e ferragens</t>
  </si>
  <si>
    <t>PAVIMENTAÇÃO</t>
  </si>
  <si>
    <t>Soleira granito 15cm</t>
  </si>
  <si>
    <t>Piso cerâmico PEI 4 Anti derrap. c/ arg. Colante</t>
  </si>
  <si>
    <t>Rodapé cerâmico 7cm c/ arg. Colante</t>
  </si>
  <si>
    <t>REVESTIMENTOS</t>
  </si>
  <si>
    <t>Chapisco para reboco</t>
  </si>
  <si>
    <t>Massa única 15mm arg. Regular ca-ar 1:5+20%ci</t>
  </si>
  <si>
    <t>Azulejo branco aplicado com argamassa colante</t>
  </si>
  <si>
    <t>11.1</t>
  </si>
  <si>
    <t>11.2</t>
  </si>
  <si>
    <t>Calcadas concreto desempenado 6cm(13,5Mpa)</t>
  </si>
  <si>
    <t>4.4</t>
  </si>
  <si>
    <t>7.1</t>
  </si>
  <si>
    <t>8.2</t>
  </si>
  <si>
    <t>8.3</t>
  </si>
  <si>
    <t>11.3</t>
  </si>
  <si>
    <t xml:space="preserve">Porta vidro temperado 10mm c/ ferragens </t>
  </si>
  <si>
    <t>Cod.</t>
  </si>
  <si>
    <t>COMPLEMENTAÇÃO DA OBRA</t>
  </si>
  <si>
    <t>Limpeza da obra</t>
  </si>
  <si>
    <t>Ponto de esgoto 50mm</t>
  </si>
  <si>
    <t>Ponto de esgoto 100mm</t>
  </si>
  <si>
    <t>Ponto Hidraulico de 25mm</t>
  </si>
  <si>
    <t>Ponto Hidraulico de 50mm</t>
  </si>
  <si>
    <t>INSTALAÇÕES HIDRO SANITÁRIAS</t>
  </si>
  <si>
    <t>Pontos</t>
  </si>
  <si>
    <t>Tubos</t>
  </si>
  <si>
    <t>Acessórios</t>
  </si>
  <si>
    <t>Caixa baixa 2x4" PVC retangular</t>
  </si>
  <si>
    <t>INSTALAÇÕES ELETRICAS</t>
  </si>
  <si>
    <t>Acessórios p/ eletrodutos</t>
  </si>
  <si>
    <t>Tubo PVC rigido soldavel 25mm</t>
  </si>
  <si>
    <t>Tubo PVC rigido soldavel 32mm</t>
  </si>
  <si>
    <t>Tubo PVC rigido soldavel 40mm</t>
  </si>
  <si>
    <t>Tubo de PVC rigido 100mm esgoto primario</t>
  </si>
  <si>
    <t>Joelho 90 PVC rigido soldavel 25mm</t>
  </si>
  <si>
    <t>Bucha de Red. Soldavel longa 40x25mm</t>
  </si>
  <si>
    <t>Joelho 90 PVC rigido soldavel 32mm</t>
  </si>
  <si>
    <t>Joelho 45 PVC rigido soldavel 32mm</t>
  </si>
  <si>
    <t>Te 90 PVC rigido soldavel 32mm</t>
  </si>
  <si>
    <t>Joelho 90 PVC rigido soldavel 40mm</t>
  </si>
  <si>
    <t>Joelho 45 PVC rigido soldavel 40mm</t>
  </si>
  <si>
    <t>Te 90 PVC rigido soldavel 40mm</t>
  </si>
  <si>
    <t>Luva esgoto primario 100mm</t>
  </si>
  <si>
    <t>Joelho 90 esgoto primario 100mm</t>
  </si>
  <si>
    <t>Luva de esgoto primario 75mm</t>
  </si>
  <si>
    <t>Curva 90 longa esgoto primario 75mm</t>
  </si>
  <si>
    <t>Papeleira metalica</t>
  </si>
  <si>
    <t>Saboneteira para sabao liquido</t>
  </si>
  <si>
    <t>Porta toalha de papel - metalico</t>
  </si>
  <si>
    <t>Espelho c/ moldura 7cm0, 60x1,00m</t>
  </si>
  <si>
    <t>Caixa de passagem 4x4" quadrada</t>
  </si>
  <si>
    <t>Caixa passagem 30x30x40cm, concreto c/ tampa</t>
  </si>
  <si>
    <t>Cabos e fios</t>
  </si>
  <si>
    <t>Fio isolado 2.5 mm²</t>
  </si>
  <si>
    <t>Dispositivo elétrico embutido</t>
  </si>
  <si>
    <t>Interruptor de embutir simples</t>
  </si>
  <si>
    <t>Interruptor de embutir 2 seções</t>
  </si>
  <si>
    <t>Tomada 2 polos+terra, 15A 125/250 V</t>
  </si>
  <si>
    <t>Dispositivo de proteção</t>
  </si>
  <si>
    <t>Disjuntor monopolar DQ 10A</t>
  </si>
  <si>
    <t>Eletrodutos</t>
  </si>
  <si>
    <t>Eletroduto tipo mangueira corrugada 3/4"</t>
  </si>
  <si>
    <t>Iluminação e acessórios</t>
  </si>
  <si>
    <t>Luminaria completa de embutir p/ lampada 11Watts</t>
  </si>
  <si>
    <t xml:space="preserve">Quadro terminal força/luz 12 à 18 disj . </t>
  </si>
  <si>
    <t xml:space="preserve">Vaso sanitário infantil completo c/ assento </t>
  </si>
  <si>
    <t>9.1</t>
  </si>
  <si>
    <t>9.2</t>
  </si>
  <si>
    <t>9.3</t>
  </si>
  <si>
    <t>9.4</t>
  </si>
  <si>
    <t>10.1</t>
  </si>
  <si>
    <t>10.2</t>
  </si>
  <si>
    <t>10.3</t>
  </si>
  <si>
    <t>11.4</t>
  </si>
  <si>
    <t>7.2</t>
  </si>
  <si>
    <t>Registro gaveta metalico c/ canopla 3/4"</t>
  </si>
  <si>
    <t>Valvula descarga automatica 1 1/2"</t>
  </si>
  <si>
    <t>6.1</t>
  </si>
  <si>
    <t xml:space="preserve">Estrutura de madeira tratada vão medio 8m telha cer. </t>
  </si>
  <si>
    <t>INFRA/SUPRAESTRUTURA</t>
  </si>
  <si>
    <t>Concreto armado em fundações</t>
  </si>
  <si>
    <t>Concreto armado em vigas e pilares</t>
  </si>
  <si>
    <t>PAREDES, PAINEIS e ESQUADRIAS</t>
  </si>
  <si>
    <t>Forro de pvc com estrutura</t>
  </si>
  <si>
    <t>Forro de madeira tratada (beirado)</t>
  </si>
  <si>
    <t>Conjunto 03 barras de apoio cromadas para banheiro deficiente</t>
  </si>
  <si>
    <t>2.1</t>
  </si>
  <si>
    <t>2.2</t>
  </si>
  <si>
    <t>3.2</t>
  </si>
  <si>
    <t>3.3</t>
  </si>
  <si>
    <t>7.3</t>
  </si>
  <si>
    <t>7.4</t>
  </si>
  <si>
    <t>7.5</t>
  </si>
  <si>
    <t>7.6</t>
  </si>
  <si>
    <t>7.7</t>
  </si>
  <si>
    <t>7.8</t>
  </si>
  <si>
    <t>7.9</t>
  </si>
  <si>
    <t>9.1.1</t>
  </si>
  <si>
    <t>9.1.2</t>
  </si>
  <si>
    <t>9.1.3</t>
  </si>
  <si>
    <t>9.2.1</t>
  </si>
  <si>
    <t>9.3.1</t>
  </si>
  <si>
    <t>9.3.2</t>
  </si>
  <si>
    <t>9.3.3</t>
  </si>
  <si>
    <t>9.4.1</t>
  </si>
  <si>
    <t>Referencial de preços DEINFRAAgosto/2011</t>
  </si>
  <si>
    <t>Janela aluminio anodizado basculante</t>
  </si>
  <si>
    <t>Alvenaria tijolo 6f 12cm</t>
  </si>
  <si>
    <t>Lavatório de louça em bancada granito sifonado com torneira presmatic e  acabamento saia, uma cuba</t>
  </si>
  <si>
    <t>Reservatório fibra vidro 500l</t>
  </si>
  <si>
    <t>Rua Pedro Zaferino da Silva</t>
  </si>
  <si>
    <t>2.3</t>
  </si>
  <si>
    <t>4.5</t>
  </si>
  <si>
    <t>6.3</t>
  </si>
  <si>
    <t>6.4</t>
  </si>
  <si>
    <t>6.5</t>
  </si>
  <si>
    <t>6.6</t>
  </si>
  <si>
    <t>6.7</t>
  </si>
  <si>
    <t>8.1.1</t>
  </si>
  <si>
    <t>8.1.2</t>
  </si>
  <si>
    <t>8.1.3</t>
  </si>
  <si>
    <t>8.1.4</t>
  </si>
  <si>
    <t>8.2.1</t>
  </si>
  <si>
    <t>8.2.2</t>
  </si>
  <si>
    <t>8.2.3</t>
  </si>
  <si>
    <t>8.2.4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</si>
  <si>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</si>
  <si>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</si>
  <si>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</si>
  <si>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</si>
  <si>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</si>
  <si>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</si>
  <si>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</si>
  <si>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</si>
  <si>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</si>
  <si>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</si>
  <si>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</si>
  <si>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</si>
  <si>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9.5</t>
  </si>
  <si>
    <t>9.5.1</t>
  </si>
  <si>
    <t>9.6</t>
  </si>
  <si>
    <t>9.6.1</t>
  </si>
  <si>
    <t>9.6.2</t>
  </si>
  <si>
    <t>Construção Banheiros  CEI Maria Magdalena</t>
  </si>
  <si>
    <t>4.6</t>
  </si>
  <si>
    <t>Aterro molhado e apiloado manualmente</t>
  </si>
  <si>
    <t>Área da ampliação= 20,83m²</t>
  </si>
  <si>
    <t>Tela de arame galvanizado fio12#8 p/ alambrado</t>
  </si>
  <si>
    <t>Arame farpado esticado sob muro 3 fios</t>
  </si>
  <si>
    <t>Contrapiso e=8cm traço 1:3:6/concreto magro</t>
  </si>
  <si>
    <t>Vidro 3mm miniboreal colocado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</si>
</sst>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000"/>
    <numFmt numFmtId="180" formatCode="#,##0.00;[Red]#,##0.00"/>
    <numFmt numFmtId="181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48"/>
      <name val="Arial"/>
      <family val="2"/>
    </font>
    <font>
      <u val="single"/>
      <sz val="10"/>
      <color indexed="36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4" fillId="0" borderId="0" applyNumberFormat="0" applyFill="0" applyBorder="0" applyProtection="0">
      <alignment horizontal="left" vertical="top"/>
    </xf>
    <xf numFmtId="0" fontId="14" fillId="0" borderId="0" applyNumberFormat="0" applyFill="0" applyBorder="0" applyProtection="0">
      <alignment horizontal="left" vertical="top"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/>
    </xf>
    <xf numFmtId="0" fontId="10" fillId="0" borderId="12" xfId="0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9" fillId="0" borderId="1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71" fontId="0" fillId="0" borderId="0" xfId="65" applyFont="1" applyAlignment="1">
      <alignment/>
    </xf>
    <xf numFmtId="0" fontId="7" fillId="0" borderId="14" xfId="0" applyFont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 wrapText="1"/>
    </xf>
    <xf numFmtId="0" fontId="9" fillId="0" borderId="13" xfId="0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4" fontId="55" fillId="0" borderId="13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/>
    </xf>
    <xf numFmtId="4" fontId="56" fillId="0" borderId="13" xfId="0" applyNumberFormat="1" applyFont="1" applyBorder="1" applyAlignment="1">
      <alignment/>
    </xf>
    <xf numFmtId="0" fontId="13" fillId="0" borderId="13" xfId="0" applyFont="1" applyBorder="1" applyAlignment="1" applyProtection="1">
      <alignment horizontal="right"/>
      <protection locked="0"/>
    </xf>
    <xf numFmtId="4" fontId="13" fillId="0" borderId="13" xfId="0" applyNumberFormat="1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 horizontal="right"/>
      <protection locked="0"/>
    </xf>
    <xf numFmtId="1" fontId="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7" fillId="33" borderId="14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17" xfId="52" applyFont="1" applyFill="1" applyBorder="1" applyAlignment="1">
      <alignment vertical="center"/>
      <protection/>
    </xf>
    <xf numFmtId="0" fontId="9" fillId="33" borderId="18" xfId="0" applyFont="1" applyFill="1" applyBorder="1" applyAlignment="1">
      <alignment/>
    </xf>
    <xf numFmtId="0" fontId="9" fillId="0" borderId="0" xfId="0" applyFont="1" applyAlignment="1">
      <alignment/>
    </xf>
    <xf numFmtId="0" fontId="57" fillId="33" borderId="18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57" fillId="33" borderId="14" xfId="0" applyFont="1" applyFill="1" applyBorder="1" applyAlignment="1" applyProtection="1">
      <alignment horizontal="left" wrapTex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4" fontId="55" fillId="0" borderId="13" xfId="0" applyNumberFormat="1" applyFont="1" applyBorder="1" applyAlignment="1" applyProtection="1">
      <alignment/>
      <protection locked="0"/>
    </xf>
    <xf numFmtId="43" fontId="7" fillId="33" borderId="13" xfId="65" applyNumberFormat="1" applyFont="1" applyFill="1" applyBorder="1" applyAlignment="1">
      <alignment/>
    </xf>
    <xf numFmtId="4" fontId="7" fillId="33" borderId="13" xfId="0" applyNumberFormat="1" applyFont="1" applyFill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vertical="center"/>
      <protection locked="0"/>
    </xf>
    <xf numFmtId="4" fontId="2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4" fontId="6" fillId="0" borderId="24" xfId="0" applyNumberFormat="1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4" fontId="9" fillId="0" borderId="27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4" fontId="7" fillId="0" borderId="27" xfId="0" applyNumberFormat="1" applyFont="1" applyBorder="1" applyAlignment="1">
      <alignment/>
    </xf>
    <xf numFmtId="181" fontId="7" fillId="0" borderId="26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" fontId="9" fillId="0" borderId="30" xfId="0" applyNumberFormat="1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 horizontal="right"/>
      <protection locked="0"/>
    </xf>
    <xf numFmtId="4" fontId="9" fillId="0" borderId="30" xfId="0" applyNumberFormat="1" applyFont="1" applyBorder="1" applyAlignment="1">
      <alignment/>
    </xf>
    <xf numFmtId="4" fontId="9" fillId="0" borderId="31" xfId="65" applyNumberFormat="1" applyFont="1" applyBorder="1" applyAlignment="1">
      <alignment/>
    </xf>
    <xf numFmtId="0" fontId="9" fillId="33" borderId="17" xfId="0" applyFont="1" applyFill="1" applyBorder="1" applyAlignment="1" applyProtection="1">
      <alignment horizontal="left" wrapText="1"/>
      <protection locked="0"/>
    </xf>
    <xf numFmtId="0" fontId="9" fillId="33" borderId="18" xfId="0" applyFont="1" applyFill="1" applyBorder="1" applyAlignment="1" applyProtection="1">
      <alignment horizontal="left" wrapText="1"/>
      <protection locked="0"/>
    </xf>
    <xf numFmtId="0" fontId="7" fillId="33" borderId="18" xfId="0" applyFont="1" applyFill="1" applyBorder="1" applyAlignment="1">
      <alignment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12" fillId="0" borderId="17" xfId="0" applyFont="1" applyBorder="1" applyAlignment="1" applyProtection="1">
      <alignment horizontal="left" wrapText="1"/>
      <protection locked="0"/>
    </xf>
    <xf numFmtId="0" fontId="12" fillId="0" borderId="18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7" fillId="0" borderId="18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9" fillId="0" borderId="32" xfId="0" applyFont="1" applyBorder="1" applyAlignment="1" applyProtection="1">
      <alignment horizontal="left" wrapText="1"/>
      <protection locked="0"/>
    </xf>
    <xf numFmtId="0" fontId="9" fillId="0" borderId="33" xfId="0" applyFont="1" applyBorder="1" applyAlignment="1" applyProtection="1">
      <alignment horizontal="left" wrapText="1"/>
      <protection locked="0"/>
    </xf>
    <xf numFmtId="0" fontId="9" fillId="0" borderId="34" xfId="0" applyFont="1" applyBorder="1" applyAlignment="1" applyProtection="1">
      <alignment horizontal="left" wrapText="1"/>
      <protection locked="0"/>
    </xf>
    <xf numFmtId="0" fontId="57" fillId="33" borderId="17" xfId="0" applyFont="1" applyFill="1" applyBorder="1" applyAlignment="1">
      <alignment horizontal="left" wrapText="1"/>
    </xf>
    <xf numFmtId="0" fontId="57" fillId="33" borderId="18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9" fillId="33" borderId="17" xfId="0" applyFont="1" applyFill="1" applyBorder="1" applyAlignment="1" applyProtection="1">
      <alignment horizontal="left" wrapText="1"/>
      <protection locked="0"/>
    </xf>
    <xf numFmtId="0" fontId="9" fillId="33" borderId="18" xfId="0" applyFont="1" applyFill="1" applyBorder="1" applyAlignment="1" applyProtection="1">
      <alignment horizontal="left" wrapText="1"/>
      <protection locked="0"/>
    </xf>
    <xf numFmtId="0" fontId="57" fillId="33" borderId="14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58" fillId="33" borderId="17" xfId="0" applyFont="1" applyFill="1" applyBorder="1" applyAlignment="1">
      <alignment horizontal="left" wrapText="1"/>
    </xf>
    <xf numFmtId="0" fontId="58" fillId="33" borderId="18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3" fillId="0" borderId="17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9" fillId="0" borderId="17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 applyProtection="1">
      <alignment horizontal="left" wrapText="1"/>
      <protection locked="0"/>
    </xf>
    <xf numFmtId="0" fontId="7" fillId="33" borderId="17" xfId="50" applyFont="1" applyFill="1" applyBorder="1" applyAlignment="1">
      <alignment horizontal="left" vertical="center"/>
    </xf>
    <xf numFmtId="0" fontId="7" fillId="33" borderId="18" xfId="50" applyFont="1" applyFill="1" applyBorder="1" applyAlignment="1">
      <alignment horizontal="left" vertical="center"/>
    </xf>
    <xf numFmtId="0" fontId="7" fillId="0" borderId="17" xfId="0" applyFont="1" applyBorder="1" applyAlignment="1" applyProtection="1">
      <alignment wrapText="1"/>
      <protection locked="0"/>
    </xf>
    <xf numFmtId="0" fontId="7" fillId="0" borderId="18" xfId="0" applyFont="1" applyBorder="1" applyAlignment="1" applyProtection="1">
      <alignment wrapText="1"/>
      <protection locked="0"/>
    </xf>
    <xf numFmtId="0" fontId="7" fillId="33" borderId="17" xfId="51" applyFont="1" applyFill="1" applyBorder="1" applyAlignment="1">
      <alignment horizontal="left" vertical="center"/>
    </xf>
    <xf numFmtId="0" fontId="7" fillId="33" borderId="18" xfId="51" applyFont="1" applyFill="1" applyBorder="1" applyAlignment="1">
      <alignment horizontal="left" vertical="center"/>
    </xf>
    <xf numFmtId="0" fontId="9" fillId="0" borderId="14" xfId="0" applyFont="1" applyBorder="1" applyAlignment="1" applyProtection="1">
      <alignment horizontal="left" wrapText="1"/>
      <protection locked="0"/>
    </xf>
    <xf numFmtId="0" fontId="13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Fill="1" applyBorder="1" applyAlignment="1" applyProtection="1">
      <alignment horizontal="left" vertical="center"/>
      <protection locked="0"/>
    </xf>
    <xf numFmtId="4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workbookViewId="0" topLeftCell="A1">
      <selection activeCell="E99" sqref="E99"/>
    </sheetView>
  </sheetViews>
  <sheetFormatPr defaultColWidth="9.140625" defaultRowHeight="12.75"/>
  <cols>
    <col min="1" max="1" width="4.8515625" style="24" customWidth="1"/>
    <col min="2" max="2" width="8.8515625" style="24" customWidth="1"/>
    <col min="3" max="3" width="23.140625" style="25" customWidth="1"/>
    <col min="4" max="4" width="6.00390625" style="25" customWidth="1"/>
    <col min="5" max="5" width="20.00390625" style="24" customWidth="1"/>
    <col min="6" max="6" width="5.57421875" style="24" hidden="1" customWidth="1"/>
    <col min="7" max="7" width="8.140625" style="51" customWidth="1"/>
    <col min="8" max="8" width="4.7109375" style="39" customWidth="1"/>
    <col min="9" max="9" width="8.140625" style="26" customWidth="1"/>
    <col min="10" max="10" width="9.00390625" style="26" customWidth="1"/>
    <col min="11" max="11" width="10.28125" style="27" customWidth="1"/>
    <col min="12" max="12" width="11.140625" style="27" customWidth="1"/>
    <col min="13" max="13" width="10.7109375" style="27" customWidth="1"/>
    <col min="14" max="14" width="9.140625" style="21" customWidth="1"/>
    <col min="15" max="15" width="9.28125" style="21" bestFit="1" customWidth="1"/>
    <col min="16" max="16" width="10.28125" style="21" bestFit="1" customWidth="1"/>
    <col min="17" max="16384" width="9.140625" style="21" customWidth="1"/>
  </cols>
  <sheetData>
    <row r="1" spans="1:13" s="1" customFormat="1" ht="21" customHeight="1">
      <c r="A1" s="70"/>
      <c r="B1" s="71"/>
      <c r="C1" s="72"/>
      <c r="D1" s="73" t="s">
        <v>0</v>
      </c>
      <c r="E1" s="74"/>
      <c r="F1" s="74"/>
      <c r="G1" s="75"/>
      <c r="H1" s="76"/>
      <c r="I1" s="77"/>
      <c r="J1" s="77"/>
      <c r="K1" s="78"/>
      <c r="L1" s="78"/>
      <c r="M1" s="79"/>
    </row>
    <row r="2" spans="1:13" s="1" customFormat="1" ht="17.25" customHeight="1">
      <c r="A2" s="80"/>
      <c r="B2" s="2"/>
      <c r="C2" s="3"/>
      <c r="D2" s="3" t="s">
        <v>1</v>
      </c>
      <c r="E2" s="3"/>
      <c r="F2" s="4" t="s">
        <v>24</v>
      </c>
      <c r="G2" s="60" t="s">
        <v>189</v>
      </c>
      <c r="H2" s="34"/>
      <c r="I2" s="6"/>
      <c r="J2" s="5"/>
      <c r="K2" s="28"/>
      <c r="L2" s="28"/>
      <c r="M2" s="81"/>
    </row>
    <row r="3" spans="1:13" s="1" customFormat="1" ht="17.25" customHeight="1">
      <c r="A3" s="82"/>
      <c r="B3" s="7"/>
      <c r="C3" s="8"/>
      <c r="D3" s="3" t="s">
        <v>2</v>
      </c>
      <c r="E3" s="4"/>
      <c r="F3" s="9"/>
      <c r="G3" s="60" t="s">
        <v>156</v>
      </c>
      <c r="H3" s="35"/>
      <c r="I3" s="6"/>
      <c r="J3" s="5"/>
      <c r="K3" s="69" t="s">
        <v>33</v>
      </c>
      <c r="L3" s="5" t="s">
        <v>36</v>
      </c>
      <c r="M3" s="83"/>
    </row>
    <row r="4" spans="1:13" s="1" customFormat="1" ht="17.25" customHeight="1">
      <c r="A4" s="84"/>
      <c r="B4" s="10"/>
      <c r="C4" s="11"/>
      <c r="D4" s="12" t="s">
        <v>3</v>
      </c>
      <c r="E4" s="12"/>
      <c r="F4" s="13" t="s">
        <v>4</v>
      </c>
      <c r="G4" s="60" t="s">
        <v>26</v>
      </c>
      <c r="H4" s="19"/>
      <c r="I4" s="19"/>
      <c r="J4" s="85"/>
      <c r="K4" s="146" t="s">
        <v>192</v>
      </c>
      <c r="L4" s="146"/>
      <c r="M4" s="147"/>
    </row>
    <row r="5" spans="1:13" s="16" customFormat="1" ht="38.25" customHeight="1">
      <c r="A5" s="86" t="s">
        <v>5</v>
      </c>
      <c r="B5" s="30" t="s">
        <v>62</v>
      </c>
      <c r="C5" s="148" t="s">
        <v>6</v>
      </c>
      <c r="D5" s="149"/>
      <c r="E5" s="149"/>
      <c r="F5" s="150"/>
      <c r="G5" s="61" t="s">
        <v>7</v>
      </c>
      <c r="H5" s="36" t="s">
        <v>8</v>
      </c>
      <c r="I5" s="31" t="s">
        <v>9</v>
      </c>
      <c r="J5" s="31" t="s">
        <v>10</v>
      </c>
      <c r="K5" s="29" t="s">
        <v>11</v>
      </c>
      <c r="L5" s="29" t="s">
        <v>12</v>
      </c>
      <c r="M5" s="87" t="s">
        <v>13</v>
      </c>
    </row>
    <row r="6" spans="1:13" s="22" customFormat="1" ht="15" customHeight="1">
      <c r="A6" s="88">
        <v>1</v>
      </c>
      <c r="B6" s="17"/>
      <c r="C6" s="106" t="s">
        <v>125</v>
      </c>
      <c r="D6" s="107"/>
      <c r="E6" s="107"/>
      <c r="F6" s="108"/>
      <c r="G6" s="23"/>
      <c r="H6" s="37"/>
      <c r="I6" s="18"/>
      <c r="J6" s="18"/>
      <c r="K6" s="14"/>
      <c r="L6" s="14"/>
      <c r="M6" s="89">
        <f>SUM(M7:M8)+0.01</f>
        <v>8073.0604</v>
      </c>
    </row>
    <row r="7" spans="1:13" ht="15" customHeight="1">
      <c r="A7" s="90" t="s">
        <v>14</v>
      </c>
      <c r="B7" s="15">
        <v>42612</v>
      </c>
      <c r="C7" s="109" t="s">
        <v>126</v>
      </c>
      <c r="D7" s="110"/>
      <c r="E7" s="110"/>
      <c r="F7" s="111"/>
      <c r="G7" s="20">
        <v>1.15</v>
      </c>
      <c r="H7" s="38" t="s">
        <v>28</v>
      </c>
      <c r="I7" s="14">
        <v>890.02</v>
      </c>
      <c r="J7" s="14">
        <v>526.22</v>
      </c>
      <c r="K7" s="14">
        <f>I7*G7</f>
        <v>1023.5229999999999</v>
      </c>
      <c r="L7" s="14">
        <f>G7*J7</f>
        <v>605.153</v>
      </c>
      <c r="M7" s="91">
        <f>SUM(K7+L7)</f>
        <v>1628.676</v>
      </c>
    </row>
    <row r="8" spans="1:13" ht="15" customHeight="1">
      <c r="A8" s="90" t="s">
        <v>15</v>
      </c>
      <c r="B8" s="15">
        <v>42611</v>
      </c>
      <c r="C8" s="109" t="s">
        <v>127</v>
      </c>
      <c r="D8" s="110"/>
      <c r="E8" s="110"/>
      <c r="F8" s="111"/>
      <c r="G8" s="20">
        <v>3.04</v>
      </c>
      <c r="H8" s="38" t="s">
        <v>28</v>
      </c>
      <c r="I8" s="14">
        <v>1086.22</v>
      </c>
      <c r="J8" s="14">
        <v>1033.64</v>
      </c>
      <c r="K8" s="14">
        <f>G8*I8</f>
        <v>3302.1088</v>
      </c>
      <c r="L8" s="14">
        <f>G8*J8</f>
        <v>3142.2656</v>
      </c>
      <c r="M8" s="91">
        <f>SUM(K8+L8)</f>
        <v>6444.374400000001</v>
      </c>
    </row>
    <row r="9" spans="1:13" s="22" customFormat="1" ht="15" customHeight="1">
      <c r="A9" s="88">
        <v>2</v>
      </c>
      <c r="B9" s="17"/>
      <c r="C9" s="106" t="s">
        <v>128</v>
      </c>
      <c r="D9" s="107"/>
      <c r="E9" s="107"/>
      <c r="F9" s="108"/>
      <c r="G9" s="23"/>
      <c r="H9" s="37"/>
      <c r="I9" s="18"/>
      <c r="J9" s="18"/>
      <c r="K9" s="14"/>
      <c r="L9" s="14"/>
      <c r="M9" s="89">
        <f>SUM(M10:M12)</f>
        <v>7689.3313</v>
      </c>
    </row>
    <row r="10" spans="1:13" ht="15" customHeight="1">
      <c r="A10" s="90" t="s">
        <v>132</v>
      </c>
      <c r="B10" s="15">
        <v>42665</v>
      </c>
      <c r="C10" s="109" t="s">
        <v>153</v>
      </c>
      <c r="D10" s="110"/>
      <c r="E10" s="110"/>
      <c r="F10" s="111"/>
      <c r="G10" s="20">
        <v>71.12</v>
      </c>
      <c r="H10" s="38" t="s">
        <v>27</v>
      </c>
      <c r="I10" s="14">
        <v>13.47</v>
      </c>
      <c r="J10" s="14">
        <v>20.76</v>
      </c>
      <c r="K10" s="14">
        <f>G10*I10</f>
        <v>957.9864000000001</v>
      </c>
      <c r="L10" s="14">
        <f>G10*J10</f>
        <v>1476.4512000000002</v>
      </c>
      <c r="M10" s="91">
        <f aca="true" t="shared" si="0" ref="M10:M74">SUM(K10+L10)</f>
        <v>2434.4376</v>
      </c>
    </row>
    <row r="11" spans="1:13" ht="15.75" customHeight="1">
      <c r="A11" s="90" t="s">
        <v>133</v>
      </c>
      <c r="B11" s="15">
        <v>42704</v>
      </c>
      <c r="C11" s="109" t="s">
        <v>44</v>
      </c>
      <c r="D11" s="110"/>
      <c r="E11" s="110"/>
      <c r="F11" s="111"/>
      <c r="G11" s="20">
        <v>10.99</v>
      </c>
      <c r="H11" s="38" t="s">
        <v>27</v>
      </c>
      <c r="I11" s="14">
        <v>192.71</v>
      </c>
      <c r="J11" s="14">
        <v>116.24</v>
      </c>
      <c r="K11" s="14">
        <f>G11*I11</f>
        <v>2117.8829</v>
      </c>
      <c r="L11" s="14">
        <f>G11*J11</f>
        <v>1277.4776</v>
      </c>
      <c r="M11" s="91">
        <f t="shared" si="0"/>
        <v>3395.3605</v>
      </c>
    </row>
    <row r="12" spans="1:13" ht="16.5" customHeight="1">
      <c r="A12" s="90" t="s">
        <v>157</v>
      </c>
      <c r="B12" s="15">
        <v>42688</v>
      </c>
      <c r="C12" s="109" t="s">
        <v>152</v>
      </c>
      <c r="D12" s="110"/>
      <c r="E12" s="110"/>
      <c r="F12" s="111"/>
      <c r="G12" s="20">
        <v>3.78</v>
      </c>
      <c r="H12" s="38" t="s">
        <v>27</v>
      </c>
      <c r="I12" s="14">
        <v>449.14</v>
      </c>
      <c r="J12" s="14">
        <v>42.8</v>
      </c>
      <c r="K12" s="14">
        <f>G12*I12</f>
        <v>1697.7492</v>
      </c>
      <c r="L12" s="14">
        <f>G12*J12</f>
        <v>161.784</v>
      </c>
      <c r="M12" s="91">
        <f t="shared" si="0"/>
        <v>1859.5331999999999</v>
      </c>
    </row>
    <row r="13" spans="1:13" ht="15" customHeight="1">
      <c r="A13" s="88">
        <v>3</v>
      </c>
      <c r="B13" s="17"/>
      <c r="C13" s="106" t="s">
        <v>49</v>
      </c>
      <c r="D13" s="107"/>
      <c r="E13" s="107"/>
      <c r="F13" s="108"/>
      <c r="G13" s="44"/>
      <c r="H13" s="43"/>
      <c r="I13" s="14"/>
      <c r="J13" s="14"/>
      <c r="K13" s="14"/>
      <c r="L13" s="14"/>
      <c r="M13" s="89">
        <f>SUM(M14:M16)</f>
        <v>7943.2112</v>
      </c>
    </row>
    <row r="14" spans="1:13" ht="15" customHeight="1">
      <c r="A14" s="90" t="s">
        <v>16</v>
      </c>
      <c r="B14" s="15">
        <v>42760</v>
      </c>
      <c r="C14" s="109" t="s">
        <v>50</v>
      </c>
      <c r="D14" s="110"/>
      <c r="E14" s="110"/>
      <c r="F14" s="111"/>
      <c r="G14" s="20">
        <v>145.24</v>
      </c>
      <c r="H14" s="38" t="s">
        <v>27</v>
      </c>
      <c r="I14" s="14">
        <v>2.86</v>
      </c>
      <c r="J14" s="14">
        <v>3.68</v>
      </c>
      <c r="K14" s="14">
        <f>(G14*I14)</f>
        <v>415.3864</v>
      </c>
      <c r="L14" s="14">
        <f>(G14*J14)</f>
        <v>534.4832</v>
      </c>
      <c r="M14" s="91">
        <f t="shared" si="0"/>
        <v>949.8696</v>
      </c>
    </row>
    <row r="15" spans="1:13" ht="15" customHeight="1">
      <c r="A15" s="90" t="s">
        <v>134</v>
      </c>
      <c r="B15" s="15">
        <v>43895</v>
      </c>
      <c r="C15" s="109" t="s">
        <v>51</v>
      </c>
      <c r="D15" s="110"/>
      <c r="E15" s="110"/>
      <c r="F15" s="111"/>
      <c r="G15" s="20">
        <v>145.24</v>
      </c>
      <c r="H15" s="38" t="s">
        <v>27</v>
      </c>
      <c r="I15" s="14">
        <v>4.3</v>
      </c>
      <c r="J15" s="14">
        <v>18.79</v>
      </c>
      <c r="K15" s="14">
        <f>(G15*I15)</f>
        <v>624.532</v>
      </c>
      <c r="L15" s="14">
        <f>(G15*J15)</f>
        <v>2729.0596</v>
      </c>
      <c r="M15" s="91">
        <f t="shared" si="0"/>
        <v>3353.5916</v>
      </c>
    </row>
    <row r="16" spans="1:13" ht="15" customHeight="1">
      <c r="A16" s="90" t="s">
        <v>135</v>
      </c>
      <c r="B16" s="15">
        <v>42754</v>
      </c>
      <c r="C16" s="109" t="s">
        <v>52</v>
      </c>
      <c r="D16" s="110"/>
      <c r="E16" s="110"/>
      <c r="F16" s="111"/>
      <c r="G16" s="20">
        <v>75</v>
      </c>
      <c r="H16" s="38" t="s">
        <v>27</v>
      </c>
      <c r="I16" s="41">
        <v>24.73</v>
      </c>
      <c r="J16" s="41">
        <v>23.8</v>
      </c>
      <c r="K16" s="14">
        <f>G16*I16</f>
        <v>1854.75</v>
      </c>
      <c r="L16" s="14">
        <f aca="true" t="shared" si="1" ref="L16:L21">G16*J16</f>
        <v>1785</v>
      </c>
      <c r="M16" s="91">
        <f t="shared" si="0"/>
        <v>3639.75</v>
      </c>
    </row>
    <row r="17" spans="1:13" ht="15" customHeight="1">
      <c r="A17" s="88">
        <v>4</v>
      </c>
      <c r="B17" s="17"/>
      <c r="C17" s="106" t="s">
        <v>45</v>
      </c>
      <c r="D17" s="107"/>
      <c r="E17" s="107"/>
      <c r="F17" s="108"/>
      <c r="G17" s="44"/>
      <c r="H17" s="43"/>
      <c r="I17" s="14"/>
      <c r="J17" s="14"/>
      <c r="K17" s="14"/>
      <c r="L17" s="14">
        <f t="shared" si="1"/>
        <v>0</v>
      </c>
      <c r="M17" s="89">
        <f>SUM(M18:M23)</f>
        <v>3588.1636</v>
      </c>
    </row>
    <row r="18" spans="1:13" ht="15" customHeight="1">
      <c r="A18" s="47" t="s">
        <v>17</v>
      </c>
      <c r="B18" s="15">
        <v>42586</v>
      </c>
      <c r="C18" s="145" t="s">
        <v>191</v>
      </c>
      <c r="D18" s="107"/>
      <c r="E18" s="107"/>
      <c r="F18" s="68"/>
      <c r="G18" s="44">
        <v>16.66</v>
      </c>
      <c r="H18" s="43" t="s">
        <v>28</v>
      </c>
      <c r="I18" s="14">
        <v>66.61</v>
      </c>
      <c r="J18" s="14">
        <v>23.47</v>
      </c>
      <c r="K18" s="14">
        <f>G18*I18</f>
        <v>1109.7226</v>
      </c>
      <c r="L18" s="14">
        <f t="shared" si="1"/>
        <v>391.0102</v>
      </c>
      <c r="M18" s="91">
        <f t="shared" si="0"/>
        <v>1500.7328</v>
      </c>
    </row>
    <row r="19" spans="1:13" ht="14.25" customHeight="1">
      <c r="A19" s="47" t="s">
        <v>34</v>
      </c>
      <c r="B19" s="15">
        <v>43241</v>
      </c>
      <c r="C19" s="110" t="s">
        <v>195</v>
      </c>
      <c r="D19" s="110"/>
      <c r="E19" s="110"/>
      <c r="F19" s="111"/>
      <c r="G19" s="20">
        <v>15.64</v>
      </c>
      <c r="H19" s="38" t="s">
        <v>27</v>
      </c>
      <c r="I19" s="14">
        <v>23.73</v>
      </c>
      <c r="J19" s="14">
        <v>8.48</v>
      </c>
      <c r="K19" s="14">
        <f>G19*I19</f>
        <v>371.1372</v>
      </c>
      <c r="L19" s="14">
        <f t="shared" si="1"/>
        <v>132.62720000000002</v>
      </c>
      <c r="M19" s="91">
        <f t="shared" si="0"/>
        <v>503.7644</v>
      </c>
    </row>
    <row r="20" spans="1:13" ht="15" customHeight="1">
      <c r="A20" s="47" t="s">
        <v>29</v>
      </c>
      <c r="B20" s="15">
        <v>42813</v>
      </c>
      <c r="C20" s="109" t="s">
        <v>47</v>
      </c>
      <c r="D20" s="110"/>
      <c r="E20" s="110"/>
      <c r="F20" s="111"/>
      <c r="G20" s="20">
        <v>16.5</v>
      </c>
      <c r="H20" s="38" t="s">
        <v>27</v>
      </c>
      <c r="I20" s="14">
        <v>33.48</v>
      </c>
      <c r="J20" s="14">
        <v>29.1</v>
      </c>
      <c r="K20" s="14">
        <f>G20*I20</f>
        <v>552.42</v>
      </c>
      <c r="L20" s="14">
        <f t="shared" si="1"/>
        <v>480.15000000000003</v>
      </c>
      <c r="M20" s="91">
        <f t="shared" si="0"/>
        <v>1032.57</v>
      </c>
    </row>
    <row r="21" spans="1:13" ht="15" customHeight="1">
      <c r="A21" s="47" t="s">
        <v>56</v>
      </c>
      <c r="B21" s="15">
        <v>42822</v>
      </c>
      <c r="C21" s="109" t="s">
        <v>48</v>
      </c>
      <c r="D21" s="110"/>
      <c r="E21" s="110"/>
      <c r="F21" s="111"/>
      <c r="G21" s="20">
        <v>10</v>
      </c>
      <c r="H21" s="38" t="s">
        <v>19</v>
      </c>
      <c r="I21" s="14">
        <v>2.45</v>
      </c>
      <c r="J21" s="14">
        <v>21.37</v>
      </c>
      <c r="K21" s="14">
        <f>G21*I21</f>
        <v>24.5</v>
      </c>
      <c r="L21" s="14">
        <f t="shared" si="1"/>
        <v>213.70000000000002</v>
      </c>
      <c r="M21" s="91">
        <f t="shared" si="0"/>
        <v>238.20000000000002</v>
      </c>
    </row>
    <row r="22" spans="1:13" ht="15" customHeight="1">
      <c r="A22" s="47" t="s">
        <v>158</v>
      </c>
      <c r="B22" s="15">
        <v>43799</v>
      </c>
      <c r="C22" s="109" t="s">
        <v>55</v>
      </c>
      <c r="D22" s="110"/>
      <c r="E22" s="110"/>
      <c r="F22" s="111"/>
      <c r="G22" s="20">
        <v>7.11</v>
      </c>
      <c r="H22" s="45" t="s">
        <v>27</v>
      </c>
      <c r="I22" s="14">
        <v>14.33</v>
      </c>
      <c r="J22" s="14">
        <v>8.51</v>
      </c>
      <c r="K22" s="14">
        <f>(G22*I22)</f>
        <v>101.8863</v>
      </c>
      <c r="L22" s="14">
        <f>(G22*J22)</f>
        <v>60.5061</v>
      </c>
      <c r="M22" s="91">
        <f t="shared" si="0"/>
        <v>162.3924</v>
      </c>
    </row>
    <row r="23" spans="1:16" s="22" customFormat="1" ht="14.25" customHeight="1">
      <c r="A23" s="47" t="s">
        <v>190</v>
      </c>
      <c r="B23" s="48">
        <v>43865</v>
      </c>
      <c r="C23" s="109" t="s">
        <v>46</v>
      </c>
      <c r="D23" s="110"/>
      <c r="E23" s="110"/>
      <c r="F23" s="111"/>
      <c r="G23" s="20">
        <v>2.4</v>
      </c>
      <c r="H23" s="38" t="s">
        <v>19</v>
      </c>
      <c r="I23" s="14">
        <v>41.34</v>
      </c>
      <c r="J23" s="14">
        <v>21.37</v>
      </c>
      <c r="K23" s="14">
        <f>G23*I23</f>
        <v>99.21600000000001</v>
      </c>
      <c r="L23" s="14">
        <f>G23*J23</f>
        <v>51.288000000000004</v>
      </c>
      <c r="M23" s="91">
        <f>SUM(K23+L23)</f>
        <v>150.50400000000002</v>
      </c>
      <c r="P23" s="21"/>
    </row>
    <row r="24" spans="1:13" ht="15" customHeight="1">
      <c r="A24" s="88">
        <v>5</v>
      </c>
      <c r="B24" s="15"/>
      <c r="C24" s="106" t="s">
        <v>38</v>
      </c>
      <c r="D24" s="107"/>
      <c r="E24" s="107"/>
      <c r="F24" s="108"/>
      <c r="G24" s="44"/>
      <c r="H24" s="45"/>
      <c r="I24" s="40"/>
      <c r="J24" s="40"/>
      <c r="K24" s="14">
        <f>G24*I24</f>
        <v>0</v>
      </c>
      <c r="L24" s="14">
        <f>G24*J24</f>
        <v>0</v>
      </c>
      <c r="M24" s="89">
        <f>SUM(M25:M26)</f>
        <v>764.7780000000001</v>
      </c>
    </row>
    <row r="25" spans="1:13" ht="15.75" customHeight="1">
      <c r="A25" s="90" t="s">
        <v>18</v>
      </c>
      <c r="B25" s="15">
        <v>42715</v>
      </c>
      <c r="C25" s="109" t="s">
        <v>196</v>
      </c>
      <c r="D25" s="110"/>
      <c r="E25" s="110"/>
      <c r="F25" s="33"/>
      <c r="G25" s="20">
        <v>3.78</v>
      </c>
      <c r="H25" s="38" t="s">
        <v>27</v>
      </c>
      <c r="I25" s="14">
        <v>55.9</v>
      </c>
      <c r="J25" s="40"/>
      <c r="K25" s="14">
        <f>G25*I25</f>
        <v>211.302</v>
      </c>
      <c r="L25" s="14">
        <f>G25*J25</f>
        <v>0</v>
      </c>
      <c r="M25" s="91">
        <f t="shared" si="0"/>
        <v>211.302</v>
      </c>
    </row>
    <row r="26" spans="1:13" ht="15" customHeight="1">
      <c r="A26" s="92" t="s">
        <v>35</v>
      </c>
      <c r="B26" s="46">
        <v>43416</v>
      </c>
      <c r="C26" s="109" t="s">
        <v>61</v>
      </c>
      <c r="D26" s="110"/>
      <c r="E26" s="110"/>
      <c r="F26" s="111"/>
      <c r="G26" s="20">
        <v>2.2</v>
      </c>
      <c r="H26" s="38" t="s">
        <v>27</v>
      </c>
      <c r="I26" s="14">
        <v>251.58</v>
      </c>
      <c r="J26" s="14"/>
      <c r="K26" s="14">
        <f>G26*I26</f>
        <v>553.4760000000001</v>
      </c>
      <c r="L26" s="14">
        <f>G26*J26</f>
        <v>0</v>
      </c>
      <c r="M26" s="91">
        <f>SUM(K26+L26)</f>
        <v>553.4760000000001</v>
      </c>
    </row>
    <row r="27" spans="1:13" s="22" customFormat="1" ht="15" customHeight="1">
      <c r="A27" s="88">
        <v>6</v>
      </c>
      <c r="B27" s="17"/>
      <c r="C27" s="106" t="s">
        <v>32</v>
      </c>
      <c r="D27" s="107"/>
      <c r="E27" s="107"/>
      <c r="F27" s="108"/>
      <c r="G27" s="23"/>
      <c r="H27" s="37"/>
      <c r="I27" s="42"/>
      <c r="J27" s="42"/>
      <c r="K27" s="14">
        <f aca="true" t="shared" si="2" ref="K27:K34">(G27*I27)</f>
        <v>0</v>
      </c>
      <c r="L27" s="14">
        <f aca="true" t="shared" si="3" ref="L27:L34">(G27*J27)</f>
        <v>0</v>
      </c>
      <c r="M27" s="89">
        <f>SUM(M28:M34)</f>
        <v>6607.9918</v>
      </c>
    </row>
    <row r="28" spans="1:13" ht="12.75">
      <c r="A28" s="90" t="s">
        <v>123</v>
      </c>
      <c r="B28" s="15">
        <v>42720</v>
      </c>
      <c r="C28" s="109" t="s">
        <v>124</v>
      </c>
      <c r="D28" s="110"/>
      <c r="E28" s="110"/>
      <c r="F28" s="111"/>
      <c r="G28" s="20">
        <v>29.68</v>
      </c>
      <c r="H28" s="43" t="s">
        <v>27</v>
      </c>
      <c r="I28" s="14">
        <v>47.56</v>
      </c>
      <c r="J28" s="14">
        <v>44.5</v>
      </c>
      <c r="K28" s="14">
        <f t="shared" si="2"/>
        <v>1411.5808</v>
      </c>
      <c r="L28" s="14">
        <f t="shared" si="3"/>
        <v>1320.76</v>
      </c>
      <c r="M28" s="91">
        <f t="shared" si="0"/>
        <v>2732.3408</v>
      </c>
    </row>
    <row r="29" spans="1:13" ht="12.75">
      <c r="A29" s="90" t="s">
        <v>20</v>
      </c>
      <c r="B29" s="15">
        <v>42726</v>
      </c>
      <c r="C29" s="109" t="s">
        <v>21</v>
      </c>
      <c r="D29" s="110"/>
      <c r="E29" s="110"/>
      <c r="F29" s="111"/>
      <c r="G29" s="20">
        <v>29.68</v>
      </c>
      <c r="H29" s="45" t="s">
        <v>27</v>
      </c>
      <c r="I29" s="14">
        <v>12.88</v>
      </c>
      <c r="J29" s="14">
        <v>26.07</v>
      </c>
      <c r="K29" s="14">
        <f t="shared" si="2"/>
        <v>382.27840000000003</v>
      </c>
      <c r="L29" s="14">
        <f t="shared" si="3"/>
        <v>773.7576</v>
      </c>
      <c r="M29" s="91">
        <f t="shared" si="0"/>
        <v>1156.036</v>
      </c>
    </row>
    <row r="30" spans="1:13" ht="12.75">
      <c r="A30" s="90" t="s">
        <v>159</v>
      </c>
      <c r="B30" s="15">
        <v>42728</v>
      </c>
      <c r="C30" s="109" t="s">
        <v>22</v>
      </c>
      <c r="D30" s="110"/>
      <c r="E30" s="110"/>
      <c r="F30" s="111"/>
      <c r="G30" s="20">
        <v>8.01</v>
      </c>
      <c r="H30" s="45" t="s">
        <v>19</v>
      </c>
      <c r="I30" s="14">
        <v>5.89</v>
      </c>
      <c r="J30" s="14">
        <v>11.23</v>
      </c>
      <c r="K30" s="14">
        <f t="shared" si="2"/>
        <v>47.1789</v>
      </c>
      <c r="L30" s="14">
        <f t="shared" si="3"/>
        <v>89.9523</v>
      </c>
      <c r="M30" s="91">
        <f t="shared" si="0"/>
        <v>137.13119999999998</v>
      </c>
    </row>
    <row r="31" spans="1:16" ht="12.75" customHeight="1">
      <c r="A31" s="90" t="s">
        <v>160</v>
      </c>
      <c r="B31" s="15">
        <v>43822</v>
      </c>
      <c r="C31" s="109" t="s">
        <v>30</v>
      </c>
      <c r="D31" s="110"/>
      <c r="E31" s="110"/>
      <c r="F31" s="111"/>
      <c r="G31" s="20">
        <v>8.01</v>
      </c>
      <c r="H31" s="38" t="s">
        <v>19</v>
      </c>
      <c r="I31" s="14">
        <v>24.36</v>
      </c>
      <c r="J31" s="14">
        <v>17.78</v>
      </c>
      <c r="K31" s="14">
        <f t="shared" si="2"/>
        <v>195.12359999999998</v>
      </c>
      <c r="L31" s="14">
        <f t="shared" si="3"/>
        <v>142.4178</v>
      </c>
      <c r="M31" s="91">
        <f t="shared" si="0"/>
        <v>337.54139999999995</v>
      </c>
      <c r="P31" s="32"/>
    </row>
    <row r="32" spans="1:13" ht="12.75" customHeight="1">
      <c r="A32" s="90" t="s">
        <v>161</v>
      </c>
      <c r="B32" s="15">
        <v>43821</v>
      </c>
      <c r="C32" s="109" t="s">
        <v>31</v>
      </c>
      <c r="D32" s="110"/>
      <c r="E32" s="110"/>
      <c r="F32" s="111"/>
      <c r="G32" s="20">
        <v>7</v>
      </c>
      <c r="H32" s="38" t="s">
        <v>19</v>
      </c>
      <c r="I32" s="14">
        <v>34.83</v>
      </c>
      <c r="J32" s="14">
        <v>17.78</v>
      </c>
      <c r="K32" s="14">
        <f t="shared" si="2"/>
        <v>243.81</v>
      </c>
      <c r="L32" s="14">
        <f t="shared" si="3"/>
        <v>124.46000000000001</v>
      </c>
      <c r="M32" s="91">
        <f t="shared" si="0"/>
        <v>368.27</v>
      </c>
    </row>
    <row r="33" spans="1:13" ht="12.75" customHeight="1">
      <c r="A33" s="90" t="s">
        <v>162</v>
      </c>
      <c r="B33" s="15">
        <v>42771</v>
      </c>
      <c r="C33" s="109" t="s">
        <v>129</v>
      </c>
      <c r="D33" s="110"/>
      <c r="E33" s="110"/>
      <c r="F33" s="33"/>
      <c r="G33" s="20">
        <v>15.64</v>
      </c>
      <c r="H33" s="38" t="s">
        <v>27</v>
      </c>
      <c r="I33" s="14">
        <v>64.99</v>
      </c>
      <c r="J33" s="14">
        <v>14.82</v>
      </c>
      <c r="K33" s="14">
        <f t="shared" si="2"/>
        <v>1016.4436</v>
      </c>
      <c r="L33" s="14">
        <f t="shared" si="3"/>
        <v>231.78480000000002</v>
      </c>
      <c r="M33" s="91">
        <f t="shared" si="0"/>
        <v>1248.2284</v>
      </c>
    </row>
    <row r="34" spans="1:13" ht="12.75" customHeight="1">
      <c r="A34" s="90" t="s">
        <v>163</v>
      </c>
      <c r="B34" s="15">
        <v>42773</v>
      </c>
      <c r="C34" s="109" t="s">
        <v>130</v>
      </c>
      <c r="D34" s="110"/>
      <c r="E34" s="110"/>
      <c r="F34" s="33"/>
      <c r="G34" s="20">
        <v>7.6</v>
      </c>
      <c r="H34" s="38" t="s">
        <v>27</v>
      </c>
      <c r="I34" s="14">
        <v>41.79</v>
      </c>
      <c r="J34" s="14">
        <v>40.9</v>
      </c>
      <c r="K34" s="14">
        <f t="shared" si="2"/>
        <v>317.604</v>
      </c>
      <c r="L34" s="14">
        <f t="shared" si="3"/>
        <v>310.84</v>
      </c>
      <c r="M34" s="91">
        <f t="shared" si="0"/>
        <v>628.444</v>
      </c>
    </row>
    <row r="35" spans="1:13" s="22" customFormat="1" ht="12.75" customHeight="1">
      <c r="A35" s="88">
        <v>7</v>
      </c>
      <c r="B35" s="17"/>
      <c r="C35" s="136" t="s">
        <v>39</v>
      </c>
      <c r="D35" s="137"/>
      <c r="E35" s="137"/>
      <c r="F35" s="144"/>
      <c r="G35" s="23"/>
      <c r="H35" s="37"/>
      <c r="I35" s="42"/>
      <c r="J35" s="42"/>
      <c r="K35" s="14">
        <f>G35*I35</f>
        <v>0</v>
      </c>
      <c r="L35" s="14">
        <f>G35*J35</f>
        <v>0</v>
      </c>
      <c r="M35" s="89">
        <f>SUM(M36:M44)</f>
        <v>6732.300000000001</v>
      </c>
    </row>
    <row r="36" spans="1:13" ht="12.75" customHeight="1">
      <c r="A36" s="93" t="s">
        <v>57</v>
      </c>
      <c r="B36" s="15">
        <v>42956</v>
      </c>
      <c r="C36" s="109" t="s">
        <v>111</v>
      </c>
      <c r="D36" s="110"/>
      <c r="E36" s="110"/>
      <c r="F36" s="111"/>
      <c r="G36" s="20">
        <v>5</v>
      </c>
      <c r="H36" s="38" t="s">
        <v>37</v>
      </c>
      <c r="I36" s="14">
        <v>243.86</v>
      </c>
      <c r="J36" s="14">
        <v>143.43</v>
      </c>
      <c r="K36" s="14">
        <f>G36*I36</f>
        <v>1219.3000000000002</v>
      </c>
      <c r="L36" s="14">
        <f>G36*J36</f>
        <v>717.1500000000001</v>
      </c>
      <c r="M36" s="91">
        <f t="shared" si="0"/>
        <v>1936.4500000000003</v>
      </c>
    </row>
    <row r="37" spans="1:13" ht="20.25" customHeight="1">
      <c r="A37" s="93" t="s">
        <v>120</v>
      </c>
      <c r="B37" s="62">
        <v>43921</v>
      </c>
      <c r="C37" s="109" t="s">
        <v>154</v>
      </c>
      <c r="D37" s="110"/>
      <c r="E37" s="110"/>
      <c r="F37" s="111"/>
      <c r="G37" s="20">
        <v>3</v>
      </c>
      <c r="H37" s="38" t="s">
        <v>37</v>
      </c>
      <c r="I37" s="14">
        <v>376.85</v>
      </c>
      <c r="J37" s="14">
        <v>89.64</v>
      </c>
      <c r="K37" s="14">
        <f>(G37*I37)</f>
        <v>1130.5500000000002</v>
      </c>
      <c r="L37" s="14">
        <f>(G37*J37)</f>
        <v>268.92</v>
      </c>
      <c r="M37" s="91">
        <f t="shared" si="0"/>
        <v>1399.4700000000003</v>
      </c>
    </row>
    <row r="38" spans="1:13" s="51" customFormat="1" ht="12.75" customHeight="1">
      <c r="A38" s="93" t="s">
        <v>136</v>
      </c>
      <c r="B38" s="15">
        <v>43022</v>
      </c>
      <c r="C38" s="109" t="s">
        <v>155</v>
      </c>
      <c r="D38" s="110"/>
      <c r="E38" s="110"/>
      <c r="F38" s="111"/>
      <c r="G38" s="20">
        <v>1</v>
      </c>
      <c r="H38" s="38" t="s">
        <v>37</v>
      </c>
      <c r="I38" s="14">
        <v>301.97</v>
      </c>
      <c r="J38" s="14">
        <v>125.5</v>
      </c>
      <c r="K38" s="14">
        <f>G38*I38</f>
        <v>301.97</v>
      </c>
      <c r="L38" s="14">
        <f>G38*J38</f>
        <v>125.5</v>
      </c>
      <c r="M38" s="91">
        <f t="shared" si="0"/>
        <v>427.47</v>
      </c>
    </row>
    <row r="39" spans="1:13" s="51" customFormat="1" ht="12.75" customHeight="1">
      <c r="A39" s="93" t="s">
        <v>137</v>
      </c>
      <c r="B39" s="15">
        <v>42957</v>
      </c>
      <c r="C39" s="138" t="s">
        <v>92</v>
      </c>
      <c r="D39" s="139"/>
      <c r="E39" s="139"/>
      <c r="F39" s="33"/>
      <c r="G39" s="20">
        <v>5</v>
      </c>
      <c r="H39" s="38" t="s">
        <v>37</v>
      </c>
      <c r="I39" s="14">
        <v>48.45</v>
      </c>
      <c r="J39" s="14">
        <v>8.96</v>
      </c>
      <c r="K39" s="14">
        <f aca="true" t="shared" si="4" ref="K39:K44">G39*I39</f>
        <v>242.25</v>
      </c>
      <c r="L39" s="14">
        <f aca="true" t="shared" si="5" ref="L39:L44">G39*J39</f>
        <v>44.800000000000004</v>
      </c>
      <c r="M39" s="91">
        <f t="shared" si="0"/>
        <v>287.05</v>
      </c>
    </row>
    <row r="40" spans="1:13" s="51" customFormat="1" ht="12.75" customHeight="1">
      <c r="A40" s="93" t="s">
        <v>138</v>
      </c>
      <c r="B40" s="15">
        <v>42943</v>
      </c>
      <c r="C40" s="138" t="s">
        <v>93</v>
      </c>
      <c r="D40" s="139"/>
      <c r="E40" s="139"/>
      <c r="F40" s="33"/>
      <c r="G40" s="20">
        <v>3</v>
      </c>
      <c r="H40" s="38" t="s">
        <v>37</v>
      </c>
      <c r="I40" s="14">
        <v>68.22</v>
      </c>
      <c r="J40" s="14">
        <v>19.29</v>
      </c>
      <c r="K40" s="14">
        <f t="shared" si="4"/>
        <v>204.66</v>
      </c>
      <c r="L40" s="14">
        <f t="shared" si="5"/>
        <v>57.87</v>
      </c>
      <c r="M40" s="91">
        <f t="shared" si="0"/>
        <v>262.53</v>
      </c>
    </row>
    <row r="41" spans="1:13" s="51" customFormat="1" ht="12.75" customHeight="1">
      <c r="A41" s="93" t="s">
        <v>139</v>
      </c>
      <c r="B41" s="15">
        <v>42953</v>
      </c>
      <c r="C41" s="140" t="s">
        <v>122</v>
      </c>
      <c r="D41" s="141"/>
      <c r="E41" s="141"/>
      <c r="F41" s="33"/>
      <c r="G41" s="20">
        <v>5</v>
      </c>
      <c r="H41" s="38" t="s">
        <v>37</v>
      </c>
      <c r="I41" s="14">
        <v>159.91</v>
      </c>
      <c r="J41" s="14">
        <v>89.64</v>
      </c>
      <c r="K41" s="14">
        <f t="shared" si="4"/>
        <v>799.55</v>
      </c>
      <c r="L41" s="14">
        <f t="shared" si="5"/>
        <v>448.2</v>
      </c>
      <c r="M41" s="91">
        <f t="shared" si="0"/>
        <v>1247.75</v>
      </c>
    </row>
    <row r="42" spans="1:13" s="51" customFormat="1" ht="12.75" customHeight="1">
      <c r="A42" s="93" t="s">
        <v>140</v>
      </c>
      <c r="B42" s="15">
        <v>42932</v>
      </c>
      <c r="C42" s="140" t="s">
        <v>121</v>
      </c>
      <c r="D42" s="141"/>
      <c r="E42" s="141"/>
      <c r="F42" s="33"/>
      <c r="G42" s="20">
        <v>5</v>
      </c>
      <c r="H42" s="38" t="s">
        <v>37</v>
      </c>
      <c r="I42" s="14">
        <v>77.89</v>
      </c>
      <c r="J42" s="14">
        <v>25.08</v>
      </c>
      <c r="K42" s="14">
        <f t="shared" si="4"/>
        <v>389.45</v>
      </c>
      <c r="L42" s="14">
        <f t="shared" si="5"/>
        <v>125.39999999999999</v>
      </c>
      <c r="M42" s="91">
        <f t="shared" si="0"/>
        <v>514.85</v>
      </c>
    </row>
    <row r="43" spans="1:13" s="51" customFormat="1" ht="12.75" customHeight="1">
      <c r="A43" s="93" t="s">
        <v>141</v>
      </c>
      <c r="B43" s="15">
        <v>43807</v>
      </c>
      <c r="C43" s="142" t="s">
        <v>94</v>
      </c>
      <c r="D43" s="143"/>
      <c r="E43" s="143"/>
      <c r="F43" s="33"/>
      <c r="G43" s="20">
        <v>3</v>
      </c>
      <c r="H43" s="38" t="s">
        <v>37</v>
      </c>
      <c r="I43" s="14">
        <v>48.45</v>
      </c>
      <c r="J43" s="14">
        <v>8.96</v>
      </c>
      <c r="K43" s="14">
        <f t="shared" si="4"/>
        <v>145.35000000000002</v>
      </c>
      <c r="L43" s="14">
        <f t="shared" si="5"/>
        <v>26.880000000000003</v>
      </c>
      <c r="M43" s="91">
        <f t="shared" si="0"/>
        <v>172.23000000000002</v>
      </c>
    </row>
    <row r="44" spans="1:13" s="51" customFormat="1" ht="12.75" customHeight="1">
      <c r="A44" s="93" t="s">
        <v>142</v>
      </c>
      <c r="B44" s="15">
        <v>42711</v>
      </c>
      <c r="C44" s="138" t="s">
        <v>95</v>
      </c>
      <c r="D44" s="139"/>
      <c r="E44" s="139"/>
      <c r="F44" s="33"/>
      <c r="G44" s="20">
        <v>3</v>
      </c>
      <c r="H44" s="38" t="s">
        <v>37</v>
      </c>
      <c r="I44" s="14">
        <v>155.59</v>
      </c>
      <c r="J44" s="14">
        <v>5.91</v>
      </c>
      <c r="K44" s="14">
        <f t="shared" si="4"/>
        <v>466.77</v>
      </c>
      <c r="L44" s="14">
        <f t="shared" si="5"/>
        <v>17.73</v>
      </c>
      <c r="M44" s="91">
        <f t="shared" si="0"/>
        <v>484.5</v>
      </c>
    </row>
    <row r="45" spans="1:13" s="51" customFormat="1" ht="12.75" customHeight="1">
      <c r="A45" s="88">
        <v>8</v>
      </c>
      <c r="B45" s="15"/>
      <c r="C45" s="136" t="s">
        <v>69</v>
      </c>
      <c r="D45" s="137"/>
      <c r="E45" s="137"/>
      <c r="F45" s="33"/>
      <c r="G45" s="20"/>
      <c r="H45" s="38"/>
      <c r="I45" s="14"/>
      <c r="J45" s="14"/>
      <c r="K45" s="14"/>
      <c r="L45" s="14"/>
      <c r="M45" s="89">
        <f>SUM(M46:M68)</f>
        <v>3071.9799999999996</v>
      </c>
    </row>
    <row r="46" spans="1:13" s="51" customFormat="1" ht="12.75" customHeight="1">
      <c r="A46" s="88" t="s">
        <v>23</v>
      </c>
      <c r="B46" s="50"/>
      <c r="C46" s="136" t="s">
        <v>70</v>
      </c>
      <c r="D46" s="137"/>
      <c r="E46" s="137"/>
      <c r="F46" s="33"/>
      <c r="G46" s="20"/>
      <c r="H46" s="38"/>
      <c r="I46" s="14"/>
      <c r="J46" s="14"/>
      <c r="K46" s="14"/>
      <c r="L46" s="14"/>
      <c r="M46" s="91">
        <f t="shared" si="0"/>
        <v>0</v>
      </c>
    </row>
    <row r="47" spans="1:13" s="51" customFormat="1" ht="12.75" customHeight="1">
      <c r="A47" s="90" t="s">
        <v>164</v>
      </c>
      <c r="B47" s="52">
        <v>42961</v>
      </c>
      <c r="C47" s="103" t="s">
        <v>65</v>
      </c>
      <c r="D47" s="104"/>
      <c r="E47" s="105"/>
      <c r="F47" s="33"/>
      <c r="G47" s="20">
        <v>3</v>
      </c>
      <c r="H47" s="38" t="s">
        <v>37</v>
      </c>
      <c r="I47" s="14">
        <v>34.38</v>
      </c>
      <c r="J47" s="14">
        <v>25.08</v>
      </c>
      <c r="K47" s="14">
        <f aca="true" t="shared" si="6" ref="K47:K95">G47*I47</f>
        <v>103.14000000000001</v>
      </c>
      <c r="L47" s="14">
        <f aca="true" t="shared" si="7" ref="L47:L95">G47*J47</f>
        <v>75.24</v>
      </c>
      <c r="M47" s="91">
        <f t="shared" si="0"/>
        <v>178.38</v>
      </c>
    </row>
    <row r="48" spans="1:13" s="51" customFormat="1" ht="12.75" customHeight="1">
      <c r="A48" s="90" t="s">
        <v>165</v>
      </c>
      <c r="B48" s="52">
        <v>42959</v>
      </c>
      <c r="C48" s="129" t="s">
        <v>66</v>
      </c>
      <c r="D48" s="130"/>
      <c r="E48" s="131"/>
      <c r="F48" s="33"/>
      <c r="G48" s="20">
        <v>5</v>
      </c>
      <c r="H48" s="38" t="s">
        <v>37</v>
      </c>
      <c r="I48" s="14">
        <v>47.47</v>
      </c>
      <c r="J48" s="14">
        <v>25.08</v>
      </c>
      <c r="K48" s="14">
        <f t="shared" si="6"/>
        <v>237.35</v>
      </c>
      <c r="L48" s="14">
        <f t="shared" si="7"/>
        <v>125.39999999999999</v>
      </c>
      <c r="M48" s="91">
        <f t="shared" si="0"/>
        <v>362.75</v>
      </c>
    </row>
    <row r="49" spans="1:13" s="51" customFormat="1" ht="12.75" customHeight="1">
      <c r="A49" s="90" t="s">
        <v>166</v>
      </c>
      <c r="B49" s="52">
        <v>42963</v>
      </c>
      <c r="C49" s="129" t="s">
        <v>67</v>
      </c>
      <c r="D49" s="130"/>
      <c r="E49" s="131"/>
      <c r="F49" s="33"/>
      <c r="G49" s="20">
        <v>3</v>
      </c>
      <c r="H49" s="38" t="s">
        <v>37</v>
      </c>
      <c r="I49" s="14">
        <v>16.06</v>
      </c>
      <c r="J49" s="14">
        <v>35.85</v>
      </c>
      <c r="K49" s="14">
        <f t="shared" si="6"/>
        <v>48.17999999999999</v>
      </c>
      <c r="L49" s="14">
        <f t="shared" si="7"/>
        <v>107.55000000000001</v>
      </c>
      <c r="M49" s="91">
        <f t="shared" si="0"/>
        <v>155.73000000000002</v>
      </c>
    </row>
    <row r="50" spans="1:13" s="51" customFormat="1" ht="12.75" customHeight="1">
      <c r="A50" s="90" t="s">
        <v>167</v>
      </c>
      <c r="B50" s="52">
        <v>42965</v>
      </c>
      <c r="C50" s="129" t="s">
        <v>68</v>
      </c>
      <c r="D50" s="130"/>
      <c r="E50" s="131"/>
      <c r="F50" s="33"/>
      <c r="G50" s="20">
        <v>5</v>
      </c>
      <c r="H50" s="38" t="s">
        <v>37</v>
      </c>
      <c r="I50" s="14">
        <v>65.99</v>
      </c>
      <c r="J50" s="14">
        <v>35.85</v>
      </c>
      <c r="K50" s="14">
        <f t="shared" si="6"/>
        <v>329.95</v>
      </c>
      <c r="L50" s="14">
        <f t="shared" si="7"/>
        <v>179.25</v>
      </c>
      <c r="M50" s="91">
        <f t="shared" si="0"/>
        <v>509.2</v>
      </c>
    </row>
    <row r="51" spans="1:13" ht="12.75" customHeight="1">
      <c r="A51" s="88" t="s">
        <v>58</v>
      </c>
      <c r="B51" s="15"/>
      <c r="C51" s="136" t="s">
        <v>71</v>
      </c>
      <c r="D51" s="137"/>
      <c r="E51" s="137"/>
      <c r="F51" s="33"/>
      <c r="G51" s="20"/>
      <c r="H51" s="38"/>
      <c r="I51" s="14"/>
      <c r="J51" s="14"/>
      <c r="K51" s="14">
        <f t="shared" si="6"/>
        <v>0</v>
      </c>
      <c r="L51" s="14">
        <f t="shared" si="7"/>
        <v>0</v>
      </c>
      <c r="M51" s="91">
        <f t="shared" si="0"/>
        <v>0</v>
      </c>
    </row>
    <row r="52" spans="1:13" s="51" customFormat="1" ht="12.75" customHeight="1">
      <c r="A52" s="90" t="s">
        <v>168</v>
      </c>
      <c r="B52" s="52">
        <v>43118</v>
      </c>
      <c r="C52" s="129" t="s">
        <v>76</v>
      </c>
      <c r="D52" s="130"/>
      <c r="E52" s="131"/>
      <c r="F52" s="33"/>
      <c r="G52" s="20">
        <v>24</v>
      </c>
      <c r="H52" s="38" t="s">
        <v>19</v>
      </c>
      <c r="I52" s="14">
        <v>4.96</v>
      </c>
      <c r="J52" s="14">
        <v>5.36</v>
      </c>
      <c r="K52" s="14">
        <f t="shared" si="6"/>
        <v>119.03999999999999</v>
      </c>
      <c r="L52" s="14">
        <f t="shared" si="7"/>
        <v>128.64000000000001</v>
      </c>
      <c r="M52" s="91">
        <f t="shared" si="0"/>
        <v>247.68</v>
      </c>
    </row>
    <row r="53" spans="1:13" s="51" customFormat="1" ht="12.75" customHeight="1">
      <c r="A53" s="90" t="s">
        <v>169</v>
      </c>
      <c r="B53" s="52">
        <v>43119</v>
      </c>
      <c r="C53" s="129" t="s">
        <v>77</v>
      </c>
      <c r="D53" s="130"/>
      <c r="E53" s="131"/>
      <c r="F53" s="33"/>
      <c r="G53" s="20">
        <v>10</v>
      </c>
      <c r="H53" s="38" t="s">
        <v>19</v>
      </c>
      <c r="I53" s="14">
        <v>10.93</v>
      </c>
      <c r="J53" s="14">
        <v>7.15</v>
      </c>
      <c r="K53" s="14">
        <f t="shared" si="6"/>
        <v>109.3</v>
      </c>
      <c r="L53" s="14">
        <f t="shared" si="7"/>
        <v>71.5</v>
      </c>
      <c r="M53" s="91">
        <f t="shared" si="0"/>
        <v>180.8</v>
      </c>
    </row>
    <row r="54" spans="1:13" s="51" customFormat="1" ht="12.75" customHeight="1">
      <c r="A54" s="90" t="s">
        <v>170</v>
      </c>
      <c r="B54" s="52">
        <v>43120</v>
      </c>
      <c r="C54" s="129" t="s">
        <v>78</v>
      </c>
      <c r="D54" s="130"/>
      <c r="E54" s="131"/>
      <c r="F54" s="33"/>
      <c r="G54" s="20">
        <v>10</v>
      </c>
      <c r="H54" s="38" t="s">
        <v>19</v>
      </c>
      <c r="I54" s="14">
        <v>15.27</v>
      </c>
      <c r="J54" s="14">
        <v>7.15</v>
      </c>
      <c r="K54" s="14">
        <f t="shared" si="6"/>
        <v>152.7</v>
      </c>
      <c r="L54" s="14">
        <f t="shared" si="7"/>
        <v>71.5</v>
      </c>
      <c r="M54" s="91">
        <f t="shared" si="0"/>
        <v>224.2</v>
      </c>
    </row>
    <row r="55" spans="1:13" s="51" customFormat="1" ht="12.75" customHeight="1">
      <c r="A55" s="90" t="s">
        <v>171</v>
      </c>
      <c r="B55" s="52">
        <v>43212</v>
      </c>
      <c r="C55" s="53" t="s">
        <v>79</v>
      </c>
      <c r="D55" s="53"/>
      <c r="E55" s="53"/>
      <c r="F55" s="33"/>
      <c r="G55" s="20">
        <v>15</v>
      </c>
      <c r="H55" s="38" t="s">
        <v>19</v>
      </c>
      <c r="I55" s="14">
        <v>21.82</v>
      </c>
      <c r="J55" s="14">
        <v>16.01</v>
      </c>
      <c r="K55" s="14">
        <f t="shared" si="6"/>
        <v>327.3</v>
      </c>
      <c r="L55" s="14">
        <f t="shared" si="7"/>
        <v>240.15000000000003</v>
      </c>
      <c r="M55" s="91">
        <f t="shared" si="0"/>
        <v>567.45</v>
      </c>
    </row>
    <row r="56" spans="1:13" ht="13.5" customHeight="1">
      <c r="A56" s="88" t="s">
        <v>59</v>
      </c>
      <c r="B56" s="49"/>
      <c r="C56" s="132" t="s">
        <v>72</v>
      </c>
      <c r="D56" s="133"/>
      <c r="E56" s="133"/>
      <c r="F56" s="33"/>
      <c r="G56" s="20"/>
      <c r="H56" s="38"/>
      <c r="I56" s="14"/>
      <c r="J56" s="14"/>
      <c r="K56" s="14">
        <f t="shared" si="6"/>
        <v>0</v>
      </c>
      <c r="L56" s="14">
        <f t="shared" si="7"/>
        <v>0</v>
      </c>
      <c r="M56" s="91">
        <f t="shared" si="0"/>
        <v>0</v>
      </c>
    </row>
    <row r="57" spans="1:13" s="51" customFormat="1" ht="13.5" customHeight="1">
      <c r="A57" s="90" t="s">
        <v>172</v>
      </c>
      <c r="B57" s="52">
        <v>43062</v>
      </c>
      <c r="C57" s="134" t="s">
        <v>80</v>
      </c>
      <c r="D57" s="135"/>
      <c r="E57" s="135"/>
      <c r="F57" s="33"/>
      <c r="G57" s="66">
        <v>3</v>
      </c>
      <c r="H57" s="38" t="s">
        <v>37</v>
      </c>
      <c r="I57" s="14">
        <v>2.1</v>
      </c>
      <c r="J57" s="14">
        <v>7.17</v>
      </c>
      <c r="K57" s="14">
        <f t="shared" si="6"/>
        <v>6.300000000000001</v>
      </c>
      <c r="L57" s="14">
        <f t="shared" si="7"/>
        <v>21.509999999999998</v>
      </c>
      <c r="M57" s="91">
        <f t="shared" si="0"/>
        <v>27.81</v>
      </c>
    </row>
    <row r="58" spans="1:13" s="51" customFormat="1" ht="13.5" customHeight="1">
      <c r="A58" s="90" t="s">
        <v>173</v>
      </c>
      <c r="B58" s="52">
        <v>43010</v>
      </c>
      <c r="C58" s="123" t="s">
        <v>81</v>
      </c>
      <c r="D58" s="124"/>
      <c r="E58" s="124"/>
      <c r="F58" s="33"/>
      <c r="G58" s="66">
        <v>3</v>
      </c>
      <c r="H58" s="38" t="s">
        <v>37</v>
      </c>
      <c r="I58" s="14">
        <v>5.5</v>
      </c>
      <c r="J58" s="14">
        <v>7.17</v>
      </c>
      <c r="K58" s="14">
        <f t="shared" si="6"/>
        <v>16.5</v>
      </c>
      <c r="L58" s="14">
        <f t="shared" si="7"/>
        <v>21.509999999999998</v>
      </c>
      <c r="M58" s="91">
        <f t="shared" si="0"/>
        <v>38.01</v>
      </c>
    </row>
    <row r="59" spans="1:13" s="51" customFormat="1" ht="13.5" customHeight="1">
      <c r="A59" s="90" t="s">
        <v>174</v>
      </c>
      <c r="B59" s="52">
        <v>43064</v>
      </c>
      <c r="C59" s="123" t="s">
        <v>82</v>
      </c>
      <c r="D59" s="124"/>
      <c r="E59" s="124"/>
      <c r="F59" s="33"/>
      <c r="G59" s="66">
        <v>3</v>
      </c>
      <c r="H59" s="38" t="s">
        <v>37</v>
      </c>
      <c r="I59" s="14">
        <v>3.69</v>
      </c>
      <c r="J59" s="14">
        <v>8.94</v>
      </c>
      <c r="K59" s="14">
        <f t="shared" si="6"/>
        <v>11.07</v>
      </c>
      <c r="L59" s="14">
        <f t="shared" si="7"/>
        <v>26.82</v>
      </c>
      <c r="M59" s="91">
        <f t="shared" si="0"/>
        <v>37.89</v>
      </c>
    </row>
    <row r="60" spans="1:13" s="51" customFormat="1" ht="13.5" customHeight="1">
      <c r="A60" s="90" t="s">
        <v>175</v>
      </c>
      <c r="B60" s="52">
        <v>43049</v>
      </c>
      <c r="C60" s="123" t="s">
        <v>83</v>
      </c>
      <c r="D60" s="124"/>
      <c r="E60" s="124"/>
      <c r="F60" s="33"/>
      <c r="G60" s="66">
        <v>3</v>
      </c>
      <c r="H60" s="38" t="s">
        <v>37</v>
      </c>
      <c r="I60" s="14">
        <v>5.45</v>
      </c>
      <c r="J60" s="14">
        <v>7.17</v>
      </c>
      <c r="K60" s="14">
        <f t="shared" si="6"/>
        <v>16.35</v>
      </c>
      <c r="L60" s="14">
        <f t="shared" si="7"/>
        <v>21.509999999999998</v>
      </c>
      <c r="M60" s="91">
        <f t="shared" si="0"/>
        <v>37.86</v>
      </c>
    </row>
    <row r="61" spans="1:13" s="51" customFormat="1" ht="13.5" customHeight="1">
      <c r="A61" s="90" t="s">
        <v>176</v>
      </c>
      <c r="B61" s="52">
        <v>43088</v>
      </c>
      <c r="C61" s="123" t="s">
        <v>84</v>
      </c>
      <c r="D61" s="124"/>
      <c r="E61" s="124"/>
      <c r="F61" s="33"/>
      <c r="G61" s="66">
        <v>3</v>
      </c>
      <c r="H61" s="38" t="s">
        <v>37</v>
      </c>
      <c r="I61" s="14">
        <v>5.65</v>
      </c>
      <c r="J61" s="14">
        <v>8.94</v>
      </c>
      <c r="K61" s="14">
        <f t="shared" si="6"/>
        <v>16.950000000000003</v>
      </c>
      <c r="L61" s="14">
        <f t="shared" si="7"/>
        <v>26.82</v>
      </c>
      <c r="M61" s="91">
        <f t="shared" si="0"/>
        <v>43.77</v>
      </c>
    </row>
    <row r="62" spans="1:13" s="51" customFormat="1" ht="13.5" customHeight="1">
      <c r="A62" s="90" t="s">
        <v>177</v>
      </c>
      <c r="B62" s="52">
        <v>43065</v>
      </c>
      <c r="C62" s="123" t="s">
        <v>85</v>
      </c>
      <c r="D62" s="124"/>
      <c r="E62" s="124"/>
      <c r="F62" s="33"/>
      <c r="G62" s="66">
        <v>3</v>
      </c>
      <c r="H62" s="38" t="s">
        <v>37</v>
      </c>
      <c r="I62" s="14">
        <v>7.04</v>
      </c>
      <c r="J62" s="14">
        <v>10.75</v>
      </c>
      <c r="K62" s="14">
        <f t="shared" si="6"/>
        <v>21.12</v>
      </c>
      <c r="L62" s="14">
        <f t="shared" si="7"/>
        <v>32.25</v>
      </c>
      <c r="M62" s="91">
        <f t="shared" si="0"/>
        <v>53.370000000000005</v>
      </c>
    </row>
    <row r="63" spans="1:13" s="51" customFormat="1" ht="13.5" customHeight="1">
      <c r="A63" s="90" t="s">
        <v>178</v>
      </c>
      <c r="B63" s="52">
        <v>43050</v>
      </c>
      <c r="C63" s="123" t="s">
        <v>86</v>
      </c>
      <c r="D63" s="124"/>
      <c r="E63" s="124"/>
      <c r="F63" s="33"/>
      <c r="G63" s="66">
        <v>2</v>
      </c>
      <c r="H63" s="38" t="s">
        <v>37</v>
      </c>
      <c r="I63" s="14">
        <v>7.6</v>
      </c>
      <c r="J63" s="14">
        <v>10.75</v>
      </c>
      <c r="K63" s="14">
        <f t="shared" si="6"/>
        <v>15.2</v>
      </c>
      <c r="L63" s="14">
        <f t="shared" si="7"/>
        <v>21.5</v>
      </c>
      <c r="M63" s="91">
        <f t="shared" si="0"/>
        <v>36.7</v>
      </c>
    </row>
    <row r="64" spans="1:13" s="51" customFormat="1" ht="13.5" customHeight="1">
      <c r="A64" s="90" t="s">
        <v>179</v>
      </c>
      <c r="B64" s="52">
        <v>43089</v>
      </c>
      <c r="C64" s="123" t="s">
        <v>87</v>
      </c>
      <c r="D64" s="124"/>
      <c r="E64" s="124"/>
      <c r="F64" s="33"/>
      <c r="G64" s="66">
        <v>2</v>
      </c>
      <c r="H64" s="38" t="s">
        <v>37</v>
      </c>
      <c r="I64" s="14">
        <v>11.22</v>
      </c>
      <c r="J64" s="14">
        <v>8.94</v>
      </c>
      <c r="K64" s="14">
        <f t="shared" si="6"/>
        <v>22.44</v>
      </c>
      <c r="L64" s="14">
        <f t="shared" si="7"/>
        <v>17.88</v>
      </c>
      <c r="M64" s="91">
        <f t="shared" si="0"/>
        <v>40.32</v>
      </c>
    </row>
    <row r="65" spans="1:13" s="51" customFormat="1" ht="13.5" customHeight="1">
      <c r="A65" s="90" t="s">
        <v>180</v>
      </c>
      <c r="B65" s="52">
        <v>43182</v>
      </c>
      <c r="C65" s="123" t="s">
        <v>88</v>
      </c>
      <c r="D65" s="124"/>
      <c r="E65" s="124"/>
      <c r="F65" s="33"/>
      <c r="G65" s="66">
        <v>2</v>
      </c>
      <c r="H65" s="38" t="s">
        <v>37</v>
      </c>
      <c r="I65" s="14">
        <v>16.38</v>
      </c>
      <c r="J65" s="14">
        <v>17.92</v>
      </c>
      <c r="K65" s="14">
        <f t="shared" si="6"/>
        <v>32.76</v>
      </c>
      <c r="L65" s="14">
        <f t="shared" si="7"/>
        <v>35.84</v>
      </c>
      <c r="M65" s="91">
        <f t="shared" si="0"/>
        <v>68.6</v>
      </c>
    </row>
    <row r="66" spans="1:13" s="51" customFormat="1" ht="13.5" customHeight="1">
      <c r="A66" s="90" t="s">
        <v>181</v>
      </c>
      <c r="B66" s="52">
        <v>43163</v>
      </c>
      <c r="C66" s="123" t="s">
        <v>89</v>
      </c>
      <c r="D66" s="124"/>
      <c r="E66" s="124"/>
      <c r="F66" s="33"/>
      <c r="G66" s="66">
        <v>2</v>
      </c>
      <c r="H66" s="38" t="s">
        <v>37</v>
      </c>
      <c r="I66" s="14">
        <v>9.61</v>
      </c>
      <c r="J66" s="14">
        <v>17.92</v>
      </c>
      <c r="K66" s="14">
        <f t="shared" si="6"/>
        <v>19.22</v>
      </c>
      <c r="L66" s="14">
        <f t="shared" si="7"/>
        <v>35.84</v>
      </c>
      <c r="M66" s="91">
        <f t="shared" si="0"/>
        <v>55.06</v>
      </c>
    </row>
    <row r="67" spans="1:13" s="51" customFormat="1" ht="13.5" customHeight="1">
      <c r="A67" s="90" t="s">
        <v>182</v>
      </c>
      <c r="B67" s="52">
        <v>43183</v>
      </c>
      <c r="C67" s="123" t="s">
        <v>90</v>
      </c>
      <c r="D67" s="124"/>
      <c r="E67" s="124"/>
      <c r="F67" s="33"/>
      <c r="G67" s="66">
        <v>6</v>
      </c>
      <c r="H67" s="38" t="s">
        <v>37</v>
      </c>
      <c r="I67" s="14">
        <v>12.46</v>
      </c>
      <c r="J67" s="14">
        <v>14.33</v>
      </c>
      <c r="K67" s="14">
        <f t="shared" si="6"/>
        <v>74.76</v>
      </c>
      <c r="L67" s="14">
        <f t="shared" si="7"/>
        <v>85.98</v>
      </c>
      <c r="M67" s="91">
        <f t="shared" si="0"/>
        <v>160.74</v>
      </c>
    </row>
    <row r="68" spans="1:13" s="51" customFormat="1" ht="13.5" customHeight="1">
      <c r="A68" s="90" t="s">
        <v>183</v>
      </c>
      <c r="B68" s="52">
        <v>43151</v>
      </c>
      <c r="C68" s="123" t="s">
        <v>91</v>
      </c>
      <c r="D68" s="124"/>
      <c r="E68" s="124"/>
      <c r="F68" s="33"/>
      <c r="G68" s="66">
        <v>1</v>
      </c>
      <c r="H68" s="38" t="s">
        <v>37</v>
      </c>
      <c r="I68" s="14">
        <v>31.33</v>
      </c>
      <c r="J68" s="14">
        <v>14.33</v>
      </c>
      <c r="K68" s="14">
        <f t="shared" si="6"/>
        <v>31.33</v>
      </c>
      <c r="L68" s="14">
        <f t="shared" si="7"/>
        <v>14.33</v>
      </c>
      <c r="M68" s="91">
        <f t="shared" si="0"/>
        <v>45.66</v>
      </c>
    </row>
    <row r="69" spans="1:13" ht="13.5" customHeight="1">
      <c r="A69" s="88">
        <v>9</v>
      </c>
      <c r="B69" s="49"/>
      <c r="C69" s="125" t="s">
        <v>74</v>
      </c>
      <c r="D69" s="126"/>
      <c r="E69" s="126"/>
      <c r="F69" s="33"/>
      <c r="G69" s="65"/>
      <c r="H69" s="38"/>
      <c r="I69" s="14"/>
      <c r="J69" s="14"/>
      <c r="K69" s="14">
        <f t="shared" si="6"/>
        <v>0</v>
      </c>
      <c r="L69" s="14">
        <f t="shared" si="7"/>
        <v>0</v>
      </c>
      <c r="M69" s="89">
        <f>SUM(M70:M86)</f>
        <v>3304.84</v>
      </c>
    </row>
    <row r="70" spans="1:13" s="51" customFormat="1" ht="13.5" customHeight="1">
      <c r="A70" s="88" t="s">
        <v>112</v>
      </c>
      <c r="B70" s="52"/>
      <c r="C70" s="127" t="s">
        <v>75</v>
      </c>
      <c r="D70" s="128"/>
      <c r="E70" s="128"/>
      <c r="F70" s="33"/>
      <c r="G70" s="65"/>
      <c r="H70" s="38"/>
      <c r="I70" s="14"/>
      <c r="J70" s="14"/>
      <c r="K70" s="14">
        <f t="shared" si="6"/>
        <v>0</v>
      </c>
      <c r="L70" s="14">
        <f t="shared" si="7"/>
        <v>0</v>
      </c>
      <c r="M70" s="91">
        <f t="shared" si="0"/>
        <v>0</v>
      </c>
    </row>
    <row r="71" spans="1:13" s="51" customFormat="1" ht="12.75" customHeight="1">
      <c r="A71" s="90" t="s">
        <v>143</v>
      </c>
      <c r="B71" s="102">
        <v>43359</v>
      </c>
      <c r="C71" s="115" t="s">
        <v>73</v>
      </c>
      <c r="D71" s="116"/>
      <c r="E71" s="122"/>
      <c r="F71" s="58"/>
      <c r="G71" s="67">
        <v>10</v>
      </c>
      <c r="H71" s="38" t="s">
        <v>37</v>
      </c>
      <c r="I71" s="14">
        <v>1.76</v>
      </c>
      <c r="J71" s="14">
        <v>7.38</v>
      </c>
      <c r="K71" s="14">
        <f t="shared" si="6"/>
        <v>17.6</v>
      </c>
      <c r="L71" s="14">
        <f t="shared" si="7"/>
        <v>73.8</v>
      </c>
      <c r="M71" s="91">
        <f t="shared" si="0"/>
        <v>91.4</v>
      </c>
    </row>
    <row r="72" spans="1:13" s="51" customFormat="1" ht="12.75" customHeight="1">
      <c r="A72" s="90" t="s">
        <v>144</v>
      </c>
      <c r="B72" s="102">
        <v>43362</v>
      </c>
      <c r="C72" s="115" t="s">
        <v>96</v>
      </c>
      <c r="D72" s="116"/>
      <c r="E72" s="122"/>
      <c r="F72" s="58"/>
      <c r="G72" s="67">
        <v>20</v>
      </c>
      <c r="H72" s="38" t="s">
        <v>37</v>
      </c>
      <c r="I72" s="14">
        <v>7.27</v>
      </c>
      <c r="J72" s="14">
        <v>7.38</v>
      </c>
      <c r="K72" s="14">
        <f t="shared" si="6"/>
        <v>145.39999999999998</v>
      </c>
      <c r="L72" s="14">
        <f t="shared" si="7"/>
        <v>147.6</v>
      </c>
      <c r="M72" s="91">
        <f t="shared" si="0"/>
        <v>293</v>
      </c>
    </row>
    <row r="73" spans="1:13" s="51" customFormat="1" ht="12.75" customHeight="1">
      <c r="A73" s="90" t="s">
        <v>145</v>
      </c>
      <c r="B73" s="54">
        <v>47976</v>
      </c>
      <c r="C73" s="115" t="s">
        <v>97</v>
      </c>
      <c r="D73" s="116"/>
      <c r="E73" s="122"/>
      <c r="F73" s="58"/>
      <c r="G73" s="67">
        <v>1</v>
      </c>
      <c r="H73" s="38" t="s">
        <v>37</v>
      </c>
      <c r="I73" s="14">
        <v>24.02</v>
      </c>
      <c r="J73" s="14">
        <v>19.55</v>
      </c>
      <c r="K73" s="14">
        <f t="shared" si="6"/>
        <v>24.02</v>
      </c>
      <c r="L73" s="14">
        <f t="shared" si="7"/>
        <v>19.55</v>
      </c>
      <c r="M73" s="91">
        <f t="shared" si="0"/>
        <v>43.57</v>
      </c>
    </row>
    <row r="74" spans="1:13" s="51" customFormat="1" ht="12.75" customHeight="1">
      <c r="A74" s="88" t="s">
        <v>113</v>
      </c>
      <c r="B74" s="55"/>
      <c r="C74" s="120" t="s">
        <v>98</v>
      </c>
      <c r="D74" s="121"/>
      <c r="E74" s="121"/>
      <c r="F74" s="58"/>
      <c r="G74" s="67"/>
      <c r="H74" s="38"/>
      <c r="I74" s="14"/>
      <c r="J74" s="14"/>
      <c r="K74" s="14">
        <f t="shared" si="6"/>
        <v>0</v>
      </c>
      <c r="L74" s="14">
        <f t="shared" si="7"/>
        <v>0</v>
      </c>
      <c r="M74" s="91">
        <f t="shared" si="0"/>
        <v>0</v>
      </c>
    </row>
    <row r="75" spans="1:13" s="51" customFormat="1" ht="12.75" customHeight="1">
      <c r="A75" s="90" t="s">
        <v>146</v>
      </c>
      <c r="B75" s="57">
        <v>43353</v>
      </c>
      <c r="C75" s="115" t="s">
        <v>99</v>
      </c>
      <c r="D75" s="116"/>
      <c r="E75" s="122"/>
      <c r="F75" s="59"/>
      <c r="G75" s="67">
        <v>210</v>
      </c>
      <c r="H75" s="38" t="s">
        <v>19</v>
      </c>
      <c r="I75" s="14">
        <v>1.61</v>
      </c>
      <c r="J75" s="14">
        <v>1.82</v>
      </c>
      <c r="K75" s="14">
        <f t="shared" si="6"/>
        <v>338.1</v>
      </c>
      <c r="L75" s="14">
        <f t="shared" si="7"/>
        <v>382.2</v>
      </c>
      <c r="M75" s="91">
        <f aca="true" t="shared" si="8" ref="M75:M86">SUM(K75+L75)</f>
        <v>720.3</v>
      </c>
    </row>
    <row r="76" spans="1:13" s="51" customFormat="1" ht="12.75" customHeight="1">
      <c r="A76" s="88" t="s">
        <v>114</v>
      </c>
      <c r="B76" s="102"/>
      <c r="C76" s="120" t="s">
        <v>100</v>
      </c>
      <c r="D76" s="121"/>
      <c r="E76" s="121"/>
      <c r="F76" s="58"/>
      <c r="G76" s="67"/>
      <c r="H76" s="38"/>
      <c r="I76" s="14"/>
      <c r="J76" s="14"/>
      <c r="K76" s="14">
        <f t="shared" si="6"/>
        <v>0</v>
      </c>
      <c r="L76" s="14">
        <f t="shared" si="7"/>
        <v>0</v>
      </c>
      <c r="M76" s="91">
        <f t="shared" si="8"/>
        <v>0</v>
      </c>
    </row>
    <row r="77" spans="1:13" s="51" customFormat="1" ht="12.75" customHeight="1">
      <c r="A77" s="90" t="s">
        <v>147</v>
      </c>
      <c r="B77" s="102">
        <v>43629</v>
      </c>
      <c r="C77" s="117" t="s">
        <v>101</v>
      </c>
      <c r="D77" s="118"/>
      <c r="E77" s="119"/>
      <c r="F77" s="58"/>
      <c r="G77" s="67">
        <v>3</v>
      </c>
      <c r="H77" s="38" t="s">
        <v>37</v>
      </c>
      <c r="I77" s="14">
        <v>7.54</v>
      </c>
      <c r="J77" s="14">
        <v>7.38</v>
      </c>
      <c r="K77" s="14">
        <f t="shared" si="6"/>
        <v>22.62</v>
      </c>
      <c r="L77" s="14">
        <f t="shared" si="7"/>
        <v>22.14</v>
      </c>
      <c r="M77" s="91">
        <f t="shared" si="8"/>
        <v>44.760000000000005</v>
      </c>
    </row>
    <row r="78" spans="1:13" s="51" customFormat="1" ht="12.75" customHeight="1">
      <c r="A78" s="90" t="s">
        <v>148</v>
      </c>
      <c r="B78" s="102">
        <v>43419</v>
      </c>
      <c r="C78" s="117" t="s">
        <v>102</v>
      </c>
      <c r="D78" s="118"/>
      <c r="E78" s="119"/>
      <c r="F78" s="58"/>
      <c r="G78" s="67">
        <v>3</v>
      </c>
      <c r="H78" s="38" t="s">
        <v>37</v>
      </c>
      <c r="I78" s="14">
        <v>13.03</v>
      </c>
      <c r="J78" s="14">
        <v>11.08</v>
      </c>
      <c r="K78" s="14">
        <f t="shared" si="6"/>
        <v>39.089999999999996</v>
      </c>
      <c r="L78" s="14">
        <f t="shared" si="7"/>
        <v>33.24</v>
      </c>
      <c r="M78" s="91">
        <f t="shared" si="8"/>
        <v>72.33</v>
      </c>
    </row>
    <row r="79" spans="1:13" s="51" customFormat="1" ht="12.75" customHeight="1">
      <c r="A79" s="90" t="s">
        <v>149</v>
      </c>
      <c r="B79" s="102">
        <v>43690</v>
      </c>
      <c r="C79" s="117" t="s">
        <v>103</v>
      </c>
      <c r="D79" s="118"/>
      <c r="E79" s="119"/>
      <c r="F79" s="58"/>
      <c r="G79" s="67">
        <v>3</v>
      </c>
      <c r="H79" s="38" t="s">
        <v>37</v>
      </c>
      <c r="I79" s="14">
        <v>9.83</v>
      </c>
      <c r="J79" s="14">
        <v>22.18</v>
      </c>
      <c r="K79" s="14">
        <f t="shared" si="6"/>
        <v>29.490000000000002</v>
      </c>
      <c r="L79" s="14">
        <f t="shared" si="7"/>
        <v>66.53999999999999</v>
      </c>
      <c r="M79" s="91">
        <f t="shared" si="8"/>
        <v>96.03</v>
      </c>
    </row>
    <row r="80" spans="1:13" s="51" customFormat="1" ht="12.75" customHeight="1">
      <c r="A80" s="88" t="s">
        <v>115</v>
      </c>
      <c r="B80" s="102"/>
      <c r="C80" s="120" t="s">
        <v>104</v>
      </c>
      <c r="D80" s="121"/>
      <c r="E80" s="121"/>
      <c r="F80" s="58"/>
      <c r="G80" s="67"/>
      <c r="H80" s="38"/>
      <c r="I80" s="14"/>
      <c r="J80" s="14"/>
      <c r="K80" s="14">
        <f t="shared" si="6"/>
        <v>0</v>
      </c>
      <c r="L80" s="14">
        <f t="shared" si="7"/>
        <v>0</v>
      </c>
      <c r="M80" s="91">
        <f t="shared" si="8"/>
        <v>0</v>
      </c>
    </row>
    <row r="81" spans="1:13" s="51" customFormat="1" ht="12.75" customHeight="1">
      <c r="A81" s="90" t="s">
        <v>150</v>
      </c>
      <c r="B81" s="102">
        <v>43381</v>
      </c>
      <c r="C81" s="117" t="s">
        <v>105</v>
      </c>
      <c r="D81" s="118"/>
      <c r="E81" s="118"/>
      <c r="F81" s="58"/>
      <c r="G81" s="67">
        <v>3</v>
      </c>
      <c r="H81" s="38" t="s">
        <v>37</v>
      </c>
      <c r="I81" s="14">
        <v>9.85</v>
      </c>
      <c r="J81" s="14">
        <v>9.24</v>
      </c>
      <c r="K81" s="14">
        <f t="shared" si="6"/>
        <v>29.549999999999997</v>
      </c>
      <c r="L81" s="14">
        <f t="shared" si="7"/>
        <v>27.72</v>
      </c>
      <c r="M81" s="91">
        <f t="shared" si="8"/>
        <v>57.269999999999996</v>
      </c>
    </row>
    <row r="82" spans="1:13" s="51" customFormat="1" ht="12.75" customHeight="1">
      <c r="A82" s="88" t="s">
        <v>184</v>
      </c>
      <c r="B82" s="102"/>
      <c r="C82" s="100" t="s">
        <v>106</v>
      </c>
      <c r="D82" s="101"/>
      <c r="E82" s="101"/>
      <c r="F82" s="58"/>
      <c r="G82" s="67"/>
      <c r="H82" s="38"/>
      <c r="I82" s="14"/>
      <c r="J82" s="14"/>
      <c r="K82" s="14">
        <f t="shared" si="6"/>
        <v>0</v>
      </c>
      <c r="L82" s="14">
        <f t="shared" si="7"/>
        <v>0</v>
      </c>
      <c r="M82" s="91">
        <f t="shared" si="8"/>
        <v>0</v>
      </c>
    </row>
    <row r="83" spans="1:13" s="51" customFormat="1" ht="12.75" customHeight="1">
      <c r="A83" s="90" t="s">
        <v>185</v>
      </c>
      <c r="B83" s="54">
        <v>47983</v>
      </c>
      <c r="C83" s="117" t="s">
        <v>107</v>
      </c>
      <c r="D83" s="118"/>
      <c r="E83" s="118"/>
      <c r="F83" s="58"/>
      <c r="G83" s="67">
        <v>70</v>
      </c>
      <c r="H83" s="38" t="s">
        <v>19</v>
      </c>
      <c r="I83" s="14">
        <v>2.63</v>
      </c>
      <c r="J83" s="14">
        <v>1.82</v>
      </c>
      <c r="K83" s="14">
        <f t="shared" si="6"/>
        <v>184.1</v>
      </c>
      <c r="L83" s="14">
        <f t="shared" si="7"/>
        <v>127.4</v>
      </c>
      <c r="M83" s="91">
        <f t="shared" si="8"/>
        <v>311.5</v>
      </c>
    </row>
    <row r="84" spans="1:13" s="51" customFormat="1" ht="12.75" customHeight="1">
      <c r="A84" s="88" t="s">
        <v>186</v>
      </c>
      <c r="B84" s="55"/>
      <c r="C84" s="120" t="s">
        <v>108</v>
      </c>
      <c r="D84" s="121"/>
      <c r="E84" s="121"/>
      <c r="F84" s="58"/>
      <c r="G84" s="67"/>
      <c r="H84" s="38"/>
      <c r="I84" s="14"/>
      <c r="J84" s="14"/>
      <c r="K84" s="14">
        <f t="shared" si="6"/>
        <v>0</v>
      </c>
      <c r="L84" s="14">
        <f t="shared" si="7"/>
        <v>0</v>
      </c>
      <c r="M84" s="91">
        <f t="shared" si="8"/>
        <v>0</v>
      </c>
    </row>
    <row r="85" spans="1:13" s="51" customFormat="1" ht="12.75" customHeight="1">
      <c r="A85" s="90" t="s">
        <v>187</v>
      </c>
      <c r="B85" s="102">
        <v>43804</v>
      </c>
      <c r="C85" s="115" t="s">
        <v>109</v>
      </c>
      <c r="D85" s="116"/>
      <c r="E85" s="116"/>
      <c r="F85" s="58"/>
      <c r="G85" s="67">
        <v>8</v>
      </c>
      <c r="H85" s="38" t="s">
        <v>37</v>
      </c>
      <c r="I85" s="14">
        <v>103.34</v>
      </c>
      <c r="J85" s="14">
        <v>36.99</v>
      </c>
      <c r="K85" s="14">
        <f t="shared" si="6"/>
        <v>826.72</v>
      </c>
      <c r="L85" s="14">
        <f t="shared" si="7"/>
        <v>295.92</v>
      </c>
      <c r="M85" s="91">
        <f t="shared" si="8"/>
        <v>1122.64</v>
      </c>
    </row>
    <row r="86" spans="1:13" s="51" customFormat="1" ht="12.75" customHeight="1">
      <c r="A86" s="90" t="s">
        <v>188</v>
      </c>
      <c r="B86" s="102">
        <v>43374</v>
      </c>
      <c r="C86" s="117" t="s">
        <v>110</v>
      </c>
      <c r="D86" s="118"/>
      <c r="E86" s="118"/>
      <c r="F86" s="58"/>
      <c r="G86" s="67">
        <v>1</v>
      </c>
      <c r="H86" s="38" t="s">
        <v>37</v>
      </c>
      <c r="I86" s="14">
        <v>341.05</v>
      </c>
      <c r="J86" s="14">
        <v>110.99</v>
      </c>
      <c r="K86" s="14">
        <f t="shared" si="6"/>
        <v>341.05</v>
      </c>
      <c r="L86" s="14">
        <f t="shared" si="7"/>
        <v>110.99</v>
      </c>
      <c r="M86" s="91">
        <f t="shared" si="8"/>
        <v>452.04</v>
      </c>
    </row>
    <row r="87" spans="1:13" s="51" customFormat="1" ht="15" customHeight="1">
      <c r="A87" s="88">
        <v>10</v>
      </c>
      <c r="B87" s="17"/>
      <c r="C87" s="106" t="s">
        <v>40</v>
      </c>
      <c r="D87" s="107"/>
      <c r="E87" s="107"/>
      <c r="F87" s="108"/>
      <c r="G87" s="44"/>
      <c r="H87" s="45"/>
      <c r="I87" s="14"/>
      <c r="J87" s="14"/>
      <c r="K87" s="14">
        <f t="shared" si="6"/>
        <v>0</v>
      </c>
      <c r="L87" s="14">
        <f t="shared" si="7"/>
        <v>0</v>
      </c>
      <c r="M87" s="89">
        <f>SUM(M88:M90)</f>
        <v>2826.5392</v>
      </c>
    </row>
    <row r="88" spans="1:13" s="51" customFormat="1" ht="15" customHeight="1">
      <c r="A88" s="90" t="s">
        <v>116</v>
      </c>
      <c r="B88" s="63">
        <v>42802</v>
      </c>
      <c r="C88" s="109" t="s">
        <v>41</v>
      </c>
      <c r="D88" s="110"/>
      <c r="E88" s="110"/>
      <c r="F88" s="111"/>
      <c r="G88" s="20">
        <v>60.96</v>
      </c>
      <c r="H88" s="38" t="s">
        <v>27</v>
      </c>
      <c r="I88" s="14">
        <v>1.93</v>
      </c>
      <c r="J88" s="14">
        <v>7.71</v>
      </c>
      <c r="K88" s="14">
        <f t="shared" si="6"/>
        <v>117.6528</v>
      </c>
      <c r="L88" s="14">
        <f t="shared" si="7"/>
        <v>470.0016</v>
      </c>
      <c r="M88" s="91">
        <f>SUM(K88+L88)</f>
        <v>587.6544</v>
      </c>
    </row>
    <row r="89" spans="1:13" s="51" customFormat="1" ht="14.25" customHeight="1">
      <c r="A89" s="90" t="s">
        <v>117</v>
      </c>
      <c r="B89" s="63">
        <v>42782</v>
      </c>
      <c r="C89" s="109" t="s">
        <v>42</v>
      </c>
      <c r="D89" s="110"/>
      <c r="E89" s="110"/>
      <c r="F89" s="111"/>
      <c r="G89" s="20">
        <v>60.96</v>
      </c>
      <c r="H89" s="38" t="s">
        <v>27</v>
      </c>
      <c r="I89" s="14">
        <v>6.86</v>
      </c>
      <c r="J89" s="14">
        <v>13.65</v>
      </c>
      <c r="K89" s="14">
        <f t="shared" si="6"/>
        <v>418.1856</v>
      </c>
      <c r="L89" s="14">
        <f t="shared" si="7"/>
        <v>832.104</v>
      </c>
      <c r="M89" s="91">
        <f>SUM(K89+L89)</f>
        <v>1250.2896</v>
      </c>
    </row>
    <row r="90" spans="1:14" s="51" customFormat="1" ht="15" customHeight="1">
      <c r="A90" s="90" t="s">
        <v>118</v>
      </c>
      <c r="B90" s="64">
        <v>42784</v>
      </c>
      <c r="C90" s="109" t="s">
        <v>43</v>
      </c>
      <c r="D90" s="110"/>
      <c r="E90" s="110"/>
      <c r="F90" s="111"/>
      <c r="G90" s="20">
        <v>29.44</v>
      </c>
      <c r="H90" s="38" t="s">
        <v>27</v>
      </c>
      <c r="I90" s="14">
        <v>9.78</v>
      </c>
      <c r="J90" s="14">
        <v>23.8</v>
      </c>
      <c r="K90" s="14">
        <f t="shared" si="6"/>
        <v>287.9232</v>
      </c>
      <c r="L90" s="14">
        <f t="shared" si="7"/>
        <v>700.672</v>
      </c>
      <c r="M90" s="91">
        <f>SUM(K90+L90)</f>
        <v>988.5952</v>
      </c>
      <c r="N90" s="56"/>
    </row>
    <row r="91" spans="1:13" s="51" customFormat="1" ht="15" customHeight="1">
      <c r="A91" s="88">
        <v>11</v>
      </c>
      <c r="B91" s="17"/>
      <c r="C91" s="106" t="s">
        <v>63</v>
      </c>
      <c r="D91" s="107"/>
      <c r="E91" s="107"/>
      <c r="F91" s="108"/>
      <c r="G91" s="44"/>
      <c r="H91" s="38"/>
      <c r="I91" s="14"/>
      <c r="J91" s="14"/>
      <c r="K91" s="14">
        <f t="shared" si="6"/>
        <v>0</v>
      </c>
      <c r="L91" s="14">
        <f t="shared" si="7"/>
        <v>0</v>
      </c>
      <c r="M91" s="89">
        <f>SUM(M92:M95)</f>
        <v>5842.763800000001</v>
      </c>
    </row>
    <row r="92" spans="1:13" s="51" customFormat="1" ht="12.75" customHeight="1">
      <c r="A92" s="90" t="s">
        <v>53</v>
      </c>
      <c r="B92" s="102">
        <v>47980</v>
      </c>
      <c r="C92" s="109" t="s">
        <v>131</v>
      </c>
      <c r="D92" s="110"/>
      <c r="E92" s="110"/>
      <c r="F92" s="111"/>
      <c r="G92" s="20">
        <v>1</v>
      </c>
      <c r="H92" s="38" t="s">
        <v>37</v>
      </c>
      <c r="I92" s="14">
        <v>323.52</v>
      </c>
      <c r="J92" s="14">
        <v>8.88</v>
      </c>
      <c r="K92" s="14">
        <f t="shared" si="6"/>
        <v>323.52</v>
      </c>
      <c r="L92" s="14">
        <f t="shared" si="7"/>
        <v>8.88</v>
      </c>
      <c r="M92" s="91">
        <f>SUM(K92+L92)</f>
        <v>332.4</v>
      </c>
    </row>
    <row r="93" spans="1:13" s="51" customFormat="1" ht="12.75" customHeight="1">
      <c r="A93" s="90" t="s">
        <v>54</v>
      </c>
      <c r="B93" s="102">
        <v>42873</v>
      </c>
      <c r="C93" s="109" t="s">
        <v>193</v>
      </c>
      <c r="D93" s="110"/>
      <c r="E93" s="110"/>
      <c r="F93" s="33"/>
      <c r="G93" s="20">
        <v>90</v>
      </c>
      <c r="H93" s="38" t="s">
        <v>27</v>
      </c>
      <c r="I93" s="14">
        <v>18.8</v>
      </c>
      <c r="J93" s="14">
        <v>14.82</v>
      </c>
      <c r="K93" s="14">
        <f t="shared" si="6"/>
        <v>1692</v>
      </c>
      <c r="L93" s="14">
        <f t="shared" si="7"/>
        <v>1333.8</v>
      </c>
      <c r="M93" s="91">
        <f>SUM(K93+L93)</f>
        <v>3025.8</v>
      </c>
    </row>
    <row r="94" spans="1:13" s="51" customFormat="1" ht="12.75" customHeight="1">
      <c r="A94" s="90" t="s">
        <v>60</v>
      </c>
      <c r="B94" s="102">
        <v>42857</v>
      </c>
      <c r="C94" s="109" t="s">
        <v>194</v>
      </c>
      <c r="D94" s="110"/>
      <c r="E94" s="110"/>
      <c r="F94" s="33"/>
      <c r="G94" s="20">
        <v>450</v>
      </c>
      <c r="H94" s="38" t="s">
        <v>19</v>
      </c>
      <c r="I94" s="14">
        <v>2.3</v>
      </c>
      <c r="J94" s="14">
        <v>2.95</v>
      </c>
      <c r="K94" s="14">
        <f t="shared" si="6"/>
        <v>1035</v>
      </c>
      <c r="L94" s="14">
        <f t="shared" si="7"/>
        <v>1327.5</v>
      </c>
      <c r="M94" s="91">
        <f>SUM(K94+L94)</f>
        <v>2362.5</v>
      </c>
    </row>
    <row r="95" spans="1:14" s="51" customFormat="1" ht="13.5" customHeight="1">
      <c r="A95" s="90" t="s">
        <v>119</v>
      </c>
      <c r="B95" s="63">
        <v>42846</v>
      </c>
      <c r="C95" s="109" t="s">
        <v>64</v>
      </c>
      <c r="D95" s="110"/>
      <c r="E95" s="110"/>
      <c r="F95" s="33"/>
      <c r="G95" s="20">
        <v>20.83</v>
      </c>
      <c r="H95" s="38" t="s">
        <v>27</v>
      </c>
      <c r="I95" s="14"/>
      <c r="J95" s="14">
        <v>5.86</v>
      </c>
      <c r="K95" s="14">
        <f t="shared" si="6"/>
        <v>0</v>
      </c>
      <c r="L95" s="14">
        <f t="shared" si="7"/>
        <v>122.0638</v>
      </c>
      <c r="M95" s="91">
        <f>SUM(K95+L95)</f>
        <v>122.0638</v>
      </c>
      <c r="N95" s="56"/>
    </row>
    <row r="96" spans="1:14" s="22" customFormat="1" ht="15" customHeight="1" thickBot="1">
      <c r="A96" s="94"/>
      <c r="B96" s="95"/>
      <c r="C96" s="112" t="s">
        <v>25</v>
      </c>
      <c r="D96" s="113"/>
      <c r="E96" s="113"/>
      <c r="F96" s="114"/>
      <c r="G96" s="96"/>
      <c r="H96" s="97"/>
      <c r="I96" s="98"/>
      <c r="J96" s="98"/>
      <c r="K96" s="98"/>
      <c r="L96" s="98"/>
      <c r="M96" s="99">
        <f>SUM(M6+M9+M13+M17+M24+M27+M35+M45+M69+M87+M91)</f>
        <v>56444.95929999999</v>
      </c>
      <c r="N96" s="21"/>
    </row>
    <row r="97" ht="12.75">
      <c r="C97" s="25" t="s">
        <v>151</v>
      </c>
    </row>
  </sheetData>
  <sheetProtection/>
  <mergeCells count="90">
    <mergeCell ref="K4:M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E18"/>
    <mergeCell ref="C19:F19"/>
    <mergeCell ref="C20:F20"/>
    <mergeCell ref="C21:F21"/>
    <mergeCell ref="C22:F22"/>
    <mergeCell ref="C23:F23"/>
    <mergeCell ref="C24:F24"/>
    <mergeCell ref="C25:E25"/>
    <mergeCell ref="C26:F26"/>
    <mergeCell ref="C27:F27"/>
    <mergeCell ref="C28:F28"/>
    <mergeCell ref="C29:F29"/>
    <mergeCell ref="C30:F30"/>
    <mergeCell ref="C31:F31"/>
    <mergeCell ref="C32:F32"/>
    <mergeCell ref="C33:E33"/>
    <mergeCell ref="C34:E34"/>
    <mergeCell ref="C35:F35"/>
    <mergeCell ref="C36:F36"/>
    <mergeCell ref="C37:F37"/>
    <mergeCell ref="C38:F38"/>
    <mergeCell ref="C39:E39"/>
    <mergeCell ref="C40:E40"/>
    <mergeCell ref="C41:E41"/>
    <mergeCell ref="C42:E42"/>
    <mergeCell ref="C43:E43"/>
    <mergeCell ref="C44:E44"/>
    <mergeCell ref="C45:E45"/>
    <mergeCell ref="C46:E46"/>
    <mergeCell ref="C48:E48"/>
    <mergeCell ref="C49:E49"/>
    <mergeCell ref="C50:E50"/>
    <mergeCell ref="C51:E51"/>
    <mergeCell ref="C52:E52"/>
    <mergeCell ref="C53:E53"/>
    <mergeCell ref="C54:E54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3:E83"/>
    <mergeCell ref="C84:E84"/>
    <mergeCell ref="C85:E85"/>
    <mergeCell ref="C86:E86"/>
    <mergeCell ref="C87:F87"/>
    <mergeCell ref="C88:F88"/>
    <mergeCell ref="C89:F89"/>
    <mergeCell ref="C90:F90"/>
    <mergeCell ref="C91:F91"/>
    <mergeCell ref="C92:F92"/>
    <mergeCell ref="C93:E93"/>
    <mergeCell ref="C94:E94"/>
    <mergeCell ref="C95:E95"/>
    <mergeCell ref="C96:F96"/>
  </mergeCells>
  <printOptions/>
  <pageMargins left="0.7874015748031497" right="0.3937007874015748" top="0.4330708661417323" bottom="0.8267716535433072" header="0.5118110236220472" footer="0.590551181102362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Marilene</cp:lastModifiedBy>
  <cp:lastPrinted>2017-05-31T12:09:43Z</cp:lastPrinted>
  <dcterms:created xsi:type="dcterms:W3CDTF">2003-08-12T17:28:49Z</dcterms:created>
  <dcterms:modified xsi:type="dcterms:W3CDTF">2017-07-18T15:47:48Z</dcterms:modified>
  <cp:category/>
  <cp:version/>
  <cp:contentType/>
  <cp:contentStatus/>
</cp:coreProperties>
</file>